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732" windowHeight="11628" activeTab="0"/>
  </bookViews>
  <sheets>
    <sheet name="Arkusz1" sheetId="1" r:id="rId1"/>
    <sheet name="Arkusz2" sheetId="2" r:id="rId2"/>
    <sheet name="Raport zgodności" sheetId="3" r:id="rId3"/>
    <sheet name="Arkusz3" sheetId="4" r:id="rId4"/>
  </sheets>
  <definedNames>
    <definedName name="_xlnm.Print_Area" localSheetId="0">'Arkusz1'!$A$1:$L$640</definedName>
    <definedName name="_xlnm.Print_Titles" localSheetId="0">'Arkusz1'!$6:$6</definedName>
  </definedNames>
  <calcPr fullCalcOnLoad="1"/>
</workbook>
</file>

<file path=xl/comments1.xml><?xml version="1.0" encoding="utf-8"?>
<comments xmlns="http://schemas.openxmlformats.org/spreadsheetml/2006/main">
  <authors>
    <author>aaa</author>
  </authors>
  <commentList>
    <comment ref="F127" authorId="0">
      <text>
        <r>
          <rPr>
            <b/>
            <sz val="8"/>
            <rFont val="Tahoma"/>
            <family val="2"/>
          </rPr>
          <t>aaa:</t>
        </r>
        <r>
          <rPr>
            <sz val="8"/>
            <rFont val="Tahoma"/>
            <family val="2"/>
          </rPr>
          <t xml:space="preserve">
</t>
        </r>
      </text>
    </comment>
    <comment ref="F126" authorId="0">
      <text>
        <r>
          <rPr>
            <b/>
            <sz val="8"/>
            <rFont val="Tahoma"/>
            <family val="2"/>
          </rPr>
          <t>aaa: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<sst xmlns="http://schemas.openxmlformats.org/spreadsheetml/2006/main" count="1954" uniqueCount="1163">
  <si>
    <t>Centrala wentylacyja CV-A1-P/CNWV/7-7/7-7  2400 m3/h, EU 3, EU 9.Odzysk ciepła wym. Krzyżowy</t>
  </si>
  <si>
    <t xml:space="preserve"> B -27 Budynek Medycyny Laboratoryjnej ul. Dębinki 7</t>
  </si>
  <si>
    <t>Agregat wody lodowej z modułem hydraulicznym CCUN 206 Q=100 KW</t>
  </si>
  <si>
    <t>Centrala wentylacyjna Dospel  1200 m³/h  zlokalizowana w wentylatorowni. Bufet</t>
  </si>
  <si>
    <t>WB 50 V=5670m³/h, Q= 68,14 kW,Δp=650Pa, N=2,2kW, WB50 V=6300m³/h, Q=  kW,Δp=630Pa,N=2,2kW Histologia</t>
  </si>
  <si>
    <t>Wenylator WB50 V=9075m³/h, Q= 103,68 kW,Δp=550 Pa,N=510Pa,N=2,2 kW,WB 50 V=8250m³/h,Δp=550Pa,N=2,2 kW Sala wykładowa pom. Nr 133</t>
  </si>
  <si>
    <t>III N-8,III W-12</t>
  </si>
  <si>
    <t>Regulatory wydatku TVR Easy Trox nawiewne pracujace z centralą NC2 a obsługujące kanały 1,2,3,4,77,78,78,78,101,102,103,104,164164,165,166,201,201,202,202,217,217,218,219,301,302,303,303,303,303,401,402,403,404,418,418,419,420,502,521,601,601,602,603,621,622,623,624,701,702,703,704,726</t>
  </si>
  <si>
    <t>Regulatory wydatku TVR Easy Trox nawiewne pracujace z centralą NC1 a obsługujące kanały :318,318,318,319,319,319,319,319,319,319,319,417,417,417,418,418,418,418,501,501,501,501,520,520,520,521,521,521,521,521,521,522 z pomieszczeń 318,319,417,418,501,521,724,725 318,319,417,418,501,521,724,725</t>
  </si>
  <si>
    <t>Wentylatory wywiewne  typ : (FKn-20,WA 12 -WB35) o numerach: 21,22,25,26,27,29,42,45,46,79,80,81,83,84,100,102,104,106,110,111,112,119,132,136,161,175,180,197,199,200 osługujące kanaly z pomieszczeń 1,2,3,4,77,78,101,102,103,104,164,165,166,201,202,217,218,219,301302,303,401,402,403,404,418,419,420,502,521,601,602,603,621,622,624,701,702,703,704,726</t>
  </si>
  <si>
    <t>WC4</t>
  </si>
  <si>
    <t xml:space="preserve">Regulatory wydatku TVR Easy Trox nawiewne pracujace z centralą NC3 a obsługujące kanały76,105,108,109,159,159,162,203,203,204,204,205,206,220,223,224,305,306,306,307,307,320,323,324,405,405,406,406,407,407,420,423,424,503,504,505,506,507,508,522,526,527,604,605,606,606,607,607,625,628,629,705,706,707,708,709,709,727,730,731. </t>
  </si>
  <si>
    <t>Wentylatory wywiewne  typ : (FKn-20,WA 12 -WB35) o numerach:8,10,12,13,14,15,16,17,18,41,42,44,47,48,49,50,50,52,57,71,72,73,74,75,76,77,78,79,80,81,82,108,109,110,112,113,114,115,132,133,136,139,160,161,162,163,164,165,168 wywiewające powietrze z pomiwszczeń76,105,108,109,159,162,203,204,205,206,220,223,224,305,306,307,320,323,324,405,406,407,420,423,424,503,504,505,506,507,508,522,526,527,604,605,606,607,608,625,629,705,706,707,708,709,727,730,730.</t>
  </si>
  <si>
    <t>Wentylatory wywiewne  typ : (FKn-20,WA 12 -WB35)o numerach:184,185,186,187,188,189,190,192,214,215,216,217,218,219,220,221,222,223,224,232,233,235,236,237,238 osługujące kanały z pomieszczeń53,63,121,150,215,216,232,316,317,333,334,335,415,416,433,434,435,519,534,618,619,620,636,637,639,722,723,740,741.</t>
  </si>
  <si>
    <t>1.</t>
  </si>
  <si>
    <t>Urządzenia</t>
  </si>
  <si>
    <t>Ilość</t>
  </si>
  <si>
    <t>L.p.</t>
  </si>
  <si>
    <t>AWL</t>
  </si>
  <si>
    <t>N1-W1</t>
  </si>
  <si>
    <t>N2-W2</t>
  </si>
  <si>
    <t>W3</t>
  </si>
  <si>
    <t>N3</t>
  </si>
  <si>
    <t>N4-W4</t>
  </si>
  <si>
    <t>N5-W5</t>
  </si>
  <si>
    <t>K1</t>
  </si>
  <si>
    <t>W6---W19</t>
  </si>
  <si>
    <t>N4-W4,N5-W5</t>
  </si>
  <si>
    <t>KP-1,KP-2</t>
  </si>
  <si>
    <t>N20-W20</t>
  </si>
  <si>
    <t xml:space="preserve">Klimakonwektory typ YLIV i YFB6,YLIH ,chłodnica strefowa Sali Senatu 14,5 kW wraz z instalacją wody lodowej       zlokalizowane pod stropami  pomieszczeń                       </t>
  </si>
  <si>
    <t xml:space="preserve">Centrala went. CV-A4 VTS     10 800 m3/h  zlokalizowana w wentylatorowni           (odzysk wymiennik krzyżowy)                                                     </t>
  </si>
  <si>
    <t xml:space="preserve">Agregat wody lodowej – zewnętrzny  TYP RAE 1372 K Q=148 kW  zlokalizowany na zewnątrz budynku             </t>
  </si>
  <si>
    <t xml:space="preserve">Wentylatory TD zlokalizowane pod stropami pomieszczeń </t>
  </si>
  <si>
    <t xml:space="preserve">Regulatory wydatku zlokalizowane pod stropami pomieszczeń </t>
  </si>
  <si>
    <t>Klapy pożarowe (systemy N1W1,N2W2,N3W3,N4W4,N5W5,N20W20.)</t>
  </si>
  <si>
    <t>N1,N2,N3,N4,N5</t>
  </si>
  <si>
    <t>System wentylacyjny, chłodniczy</t>
  </si>
  <si>
    <t xml:space="preserve">Kurtyny powietrza  typ 2xL G 342 221  Q=57 kW        zlokalizowane nad drzwiami wejsciowymi              </t>
  </si>
  <si>
    <t>N2</t>
  </si>
  <si>
    <t>N1</t>
  </si>
  <si>
    <t>K3</t>
  </si>
  <si>
    <t xml:space="preserve">Klimatyzator FUJITSU 3,5 kW  w pomieszczeniu rozdzielni ASY 124   </t>
  </si>
  <si>
    <t>W1</t>
  </si>
  <si>
    <t>W2</t>
  </si>
  <si>
    <t>N6</t>
  </si>
  <si>
    <t>W6</t>
  </si>
  <si>
    <t>NW2 n</t>
  </si>
  <si>
    <t>NW2 w</t>
  </si>
  <si>
    <t>NW3 n</t>
  </si>
  <si>
    <t>NW3 w</t>
  </si>
  <si>
    <t>Wd 1----Wd 6</t>
  </si>
  <si>
    <t>NW1/1,NW1/2  n</t>
  </si>
  <si>
    <t>NW1/1,NW1/2  w</t>
  </si>
  <si>
    <t>NW1/1,NW1/2</t>
  </si>
  <si>
    <t>2.</t>
  </si>
  <si>
    <t>3.</t>
  </si>
  <si>
    <r>
      <t>Trójmiejska Akademicka Zwierzętarnia Doświadczalna  -   Dębinki 1</t>
    </r>
    <r>
      <rPr>
        <sz val="12"/>
        <rFont val="Times New Roman"/>
        <family val="1"/>
      </rPr>
      <t xml:space="preserve"> </t>
    </r>
  </si>
  <si>
    <t xml:space="preserve">Centrala podwieszana CV-P L N-74D/1-S            1485 m3/h    wentylatorownia  </t>
  </si>
  <si>
    <t xml:space="preserve">Centrala podwieszana CV-P 1P W-1024C/1-S       985 m3/h    wentylatorownia               </t>
  </si>
  <si>
    <t xml:space="preserve">Centrala podwieszana CV-P P2 /N-74D/1-S/        2915 m3/h    wentylatorownia     </t>
  </si>
  <si>
    <t xml:space="preserve">Centrala podwieszana CV-P 2L W-1024C/1-S     3665 m3/h    wentylatorownia     </t>
  </si>
  <si>
    <t xml:space="preserve">Centrala podwieszana CV-P 1L DHWD                  825 m3/h    wentylatorownia     </t>
  </si>
  <si>
    <t xml:space="preserve">Centrala  podwieszana CV-P 1L DVD                     825 m3/h    wentylatorownia     </t>
  </si>
  <si>
    <t xml:space="preserve">Centrala podwieszana CV-P 2L W-1024C/1-S      2585 m3/h    wentylatorownia     </t>
  </si>
  <si>
    <t xml:space="preserve">Centrala podwieszana CV-P 2L N-74D/1-S          2930 m3/h    wentylatorownia     </t>
  </si>
  <si>
    <t>Wentylatory dachowe p.wybuchowe typ DAEx – 250    dach</t>
  </si>
  <si>
    <t xml:space="preserve">Sprężarka BITZER pół-hermetyczna typ F552T/4G-30.2           wentylatorownia     </t>
  </si>
  <si>
    <t xml:space="preserve">Komora chłodnicza – agregat chłodniczy G-2,5    moc-4,4 kW   wentylatorownia                      </t>
  </si>
  <si>
    <t>Budynek Collegium Biomedicum ul. Dębinki 1</t>
  </si>
  <si>
    <t>Instalacje obsługujące Katedrę i Zakład Biologii i Genetyki VII pietro</t>
  </si>
  <si>
    <t xml:space="preserve">Komora chłodnicza- chłodnica ECO STE 75-7 moc – 3,12 kW  chłodnia   pom…      </t>
  </si>
  <si>
    <t>VII piętro</t>
  </si>
  <si>
    <t xml:space="preserve">Instalacja chłodnicza UNIBLOK w pracowni DNA  /chłodnia/       pom.726,725                          </t>
  </si>
  <si>
    <t xml:space="preserve">Klimatyzator kanałowy FUJITSU w pokoju doktorów                                               </t>
  </si>
  <si>
    <t xml:space="preserve">Klimatyzator ścienny DAIKIN w archiwum + pracownia  sekwenatora      pom.730             </t>
  </si>
  <si>
    <t xml:space="preserve">Wentylacja odrębna – centrala wentylacyjna VTS  CPV1              pom.709  .710                          </t>
  </si>
  <si>
    <t xml:space="preserve">Klimatyzator kanałowy FUJITSU  w pokoju asystentów     Pm. Nr 713                                     </t>
  </si>
  <si>
    <t xml:space="preserve">Klimatyzator kanałowy FUJITSU w bibliotece i sali seminaryjnej       pom nr 709                   </t>
  </si>
  <si>
    <t>Klimatyzator ścienny  Fujitsu sala seminaryjna pom 715</t>
  </si>
  <si>
    <t>Wentylatorownie Nr 2i 3 część niska. Komora kurzowa. Filtry EU1 o wymiarach 994x1244 szt 12,994x994 szt 10</t>
  </si>
  <si>
    <t xml:space="preserve">Klimatyzator ścienny FUJITSU w pracowni hodowli tkanek           pom.705,706                               </t>
  </si>
  <si>
    <t xml:space="preserve">Klimatyzator przypodłogowy w pomieszczeniu zamrażarek             pom 707                            </t>
  </si>
  <si>
    <t xml:space="preserve"> Wentylacja odrębna - instalacja chłodnicza BITZER LH/33/2GC-2,2                      </t>
  </si>
  <si>
    <t>Centrala went.  CV-A3 VTS      6 090 m3/h   zlokalizowana w wentylatorowni                                                                  (odzysk wymiennik krzyżowy)</t>
  </si>
  <si>
    <t xml:space="preserve">Centrala went.  CV-P2 VTS      2 400 m3/h     zlokalizowana w wentylatorowni                                                              </t>
  </si>
  <si>
    <t xml:space="preserve">Centrala went.   CV-P2 VTS     3 000 m3/h     zlokalizowana w wentylatorowni                                           </t>
  </si>
  <si>
    <t xml:space="preserve">Centrala went.   CV-P2 VTS     3 000 m3/h      zlokalizowana w wentylatorowni                                            </t>
  </si>
  <si>
    <t>Centrala went.   CV-P4 VTS     8 450  m3/h     zlokalizowana w wentylatorowni                                           (odzysk wymiennik krzyżowy)</t>
  </si>
  <si>
    <t>Piwnica</t>
  </si>
  <si>
    <t xml:space="preserve">Centrala CV-A-3L X-1354D/1-1          "                4770 m3/h    wentylatorownia   </t>
  </si>
  <si>
    <t xml:space="preserve">Centrala CV-A-4P X-1354D/1-1           "              6845 m3/h     wentylatorownia   </t>
  </si>
  <si>
    <t>K2</t>
  </si>
  <si>
    <t>W1..W5</t>
  </si>
  <si>
    <t>Wentylatory TD   pod stropem pomieszczeń</t>
  </si>
  <si>
    <t>K4</t>
  </si>
  <si>
    <t>K5</t>
  </si>
  <si>
    <t>K6</t>
  </si>
  <si>
    <t>K7</t>
  </si>
  <si>
    <t>K8</t>
  </si>
  <si>
    <t>K9</t>
  </si>
  <si>
    <t xml:space="preserve">                                              </t>
  </si>
  <si>
    <t>DS2</t>
  </si>
  <si>
    <t>szt 1</t>
  </si>
  <si>
    <t>Kp</t>
  </si>
  <si>
    <t>DS1-A</t>
  </si>
  <si>
    <t>DS1-B</t>
  </si>
  <si>
    <t>DS1-C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</si>
  <si>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</si>
  <si>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</si>
  <si>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</si>
  <si>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</si>
  <si>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</si>
  <si>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</si>
  <si>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</si>
  <si>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</si>
  <si>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</si>
  <si>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</si>
  <si>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</si>
  <si>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</si>
  <si>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</si>
  <si>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</si>
  <si>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</si>
  <si>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</si>
  <si>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</si>
  <si>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</si>
  <si>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</si>
  <si>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</si>
  <si>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</si>
  <si>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5.16</t>
  </si>
  <si>
    <t>5.15</t>
  </si>
  <si>
    <t>5.17</t>
  </si>
  <si>
    <t>5.18</t>
  </si>
  <si>
    <t>5.19</t>
  </si>
  <si>
    <t>5.20</t>
  </si>
  <si>
    <t>5.21</t>
  </si>
  <si>
    <t>5.22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</si>
  <si>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</si>
  <si>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</si>
  <si>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</si>
  <si>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</si>
  <si>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</si>
  <si>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</si>
  <si>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</si>
  <si>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</si>
  <si>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</si>
  <si>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</si>
  <si>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</si>
  <si>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</si>
  <si>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</si>
  <si>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</si>
  <si>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</si>
  <si>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</si>
  <si>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</si>
  <si>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</si>
  <si>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</si>
  <si>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</si>
  <si>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</si>
  <si>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</si>
  <si>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</si>
  <si>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</si>
  <si>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Wentylatory wyciagowe dachowe 700 m3/h</t>
  </si>
  <si>
    <t>N7</t>
  </si>
  <si>
    <t>N8</t>
  </si>
  <si>
    <t>N9</t>
  </si>
  <si>
    <t>W7</t>
  </si>
  <si>
    <t>W5</t>
  </si>
  <si>
    <t xml:space="preserve">Klimatyzator typu Split  3,5 kW       w pomieszczeniu 09 ,dach bud 4                                         </t>
  </si>
  <si>
    <t xml:space="preserve">Klimatyzator multi-split  7,0 kW        w pomieszczeniu 81:82  ,dach bud.4                                  </t>
  </si>
  <si>
    <t>N4</t>
  </si>
  <si>
    <t>Wd 4--Wd10</t>
  </si>
  <si>
    <t>Wentylator dachowt typ WDc-20/380/1400,dach bud. 3</t>
  </si>
  <si>
    <t>Wd11-13,27-32</t>
  </si>
  <si>
    <t>Wentylator dachowt typ WDc-20/380/1400,dach bud. 5,6</t>
  </si>
  <si>
    <t>Wd14-26</t>
  </si>
  <si>
    <t xml:space="preserve">Wentylator dachowy  typ WDc-20/380/1400,dach bud. 5,6                                        </t>
  </si>
  <si>
    <t>N5</t>
  </si>
  <si>
    <t>Ws450</t>
  </si>
  <si>
    <t>Wd3</t>
  </si>
  <si>
    <t>W1,W4,</t>
  </si>
  <si>
    <t>Wentylator dachowt typ WDc-16/380/1400,dach bud. 4.prosektorium,pom. formalinowe</t>
  </si>
  <si>
    <t>Wentylator osiowy 450 V=4500 m3/h,bud dopalacza, wyciąg z pod stołów prosektoryjnych.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</si>
  <si>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</si>
  <si>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</si>
  <si>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</si>
  <si>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</si>
  <si>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</si>
  <si>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</si>
  <si>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</si>
  <si>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</si>
  <si>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</si>
  <si>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</si>
  <si>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</si>
  <si>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</si>
  <si>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</si>
  <si>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2.25</t>
  </si>
  <si>
    <t>2.26</t>
  </si>
  <si>
    <t>N10</t>
  </si>
  <si>
    <t>W10</t>
  </si>
  <si>
    <t>N10-22</t>
  </si>
  <si>
    <t>NW1</t>
  </si>
  <si>
    <t>W1,W2</t>
  </si>
  <si>
    <t>2.27</t>
  </si>
  <si>
    <t>Nawilzacz parowy DT/834.bud 4,klatka schodowa</t>
  </si>
  <si>
    <t>Klimatyzator 3 kW,chłodnia bud 5,6</t>
  </si>
  <si>
    <t>Zakład Technik Dentystycznych ul. Tuwima 15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</si>
  <si>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</si>
  <si>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</si>
  <si>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</si>
  <si>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</si>
  <si>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</si>
  <si>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</si>
  <si>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</si>
  <si>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</si>
  <si>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</si>
  <si>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</si>
  <si>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</si>
  <si>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</si>
  <si>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</si>
  <si>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 xml:space="preserve">Klimatyzator dachowy AKV024 – E036/EP  4300m3/h   Qch – 28,4 kW dach bud 5,6.pompa ciepła ,sala wykładowa  bud.1, </t>
  </si>
  <si>
    <t>8.3</t>
  </si>
  <si>
    <t>8.2</t>
  </si>
  <si>
    <t>8.1</t>
  </si>
  <si>
    <t>8.4</t>
  </si>
  <si>
    <t>10.1</t>
  </si>
  <si>
    <t>10.2</t>
  </si>
  <si>
    <t>Wentylatory wyciagowe WD,TD</t>
  </si>
  <si>
    <t>Wd</t>
  </si>
  <si>
    <t>2.24</t>
  </si>
  <si>
    <t>Wentylatorownia Nr1 część niska. Komora kurzowa. Filtry EU 1 o wymiarach 994x794 mm szt 8</t>
  </si>
  <si>
    <t>Komora kurzowa wentylatorowni a 01 Filtry EU1 600x600 mm szt 22</t>
  </si>
  <si>
    <t>Komora kurzowa wentylatorowni a 04 Filtry EU1 600x600 mm szt 24</t>
  </si>
  <si>
    <t>CT</t>
  </si>
  <si>
    <t>1.15</t>
  </si>
  <si>
    <t>Układy zasilania w ciepło centrale wentylacyjne</t>
  </si>
  <si>
    <t>1.16</t>
  </si>
  <si>
    <t>WL</t>
  </si>
  <si>
    <t>Instalacja wody lodowej do central i klimakonwektorów</t>
  </si>
  <si>
    <t>2.28</t>
  </si>
  <si>
    <t>Układy zasilania w ciepło centrale wentylacyjne i klimakonwektory</t>
  </si>
  <si>
    <t>Układ zasilania w ciepło centrale wentylacyjne</t>
  </si>
  <si>
    <t>5.23</t>
  </si>
  <si>
    <t>Układy zasilania w ciepło technologiczne centrale wentylacyjne</t>
  </si>
  <si>
    <t>6.15</t>
  </si>
  <si>
    <t>6.16</t>
  </si>
  <si>
    <t>Wentylatory N6,W6,W7,W9,W10 do pom 50,51,20 i basenowni wentylatornia nr 3</t>
  </si>
  <si>
    <t>1.17</t>
  </si>
  <si>
    <t>KK</t>
  </si>
  <si>
    <t>2.29</t>
  </si>
  <si>
    <t>N7-W7</t>
  </si>
  <si>
    <t>5.24</t>
  </si>
  <si>
    <t>Układ wentylacyjny przewietrzania komory H2o2</t>
  </si>
  <si>
    <t>Wentylatory wyciagowe z pom 56,57 Ki Z Braumatologii</t>
  </si>
  <si>
    <t>K</t>
  </si>
  <si>
    <t>3.6</t>
  </si>
  <si>
    <t>4.3</t>
  </si>
  <si>
    <t>Wentylacja pom 725,726 Centrala VTS CPV1 nr, fabr.6802,EU 7,590x287x200</t>
  </si>
  <si>
    <t>VII piętro*</t>
  </si>
  <si>
    <t>8.5</t>
  </si>
  <si>
    <t>8.6</t>
  </si>
  <si>
    <t>8.7</t>
  </si>
  <si>
    <t>8.8</t>
  </si>
  <si>
    <t>11.1</t>
  </si>
  <si>
    <t>Centrala wentylacyjna  GOLEM D4 9060 m3/h z wymiennikiem krzyzowym</t>
  </si>
  <si>
    <t>11.2</t>
  </si>
  <si>
    <t>Centrala nawiewna GOLEM G4 9990 m3/h</t>
  </si>
  <si>
    <t>11.3</t>
  </si>
  <si>
    <t>Centrala nawiewna GOLEM G2 3730 m3/h</t>
  </si>
  <si>
    <t>11.4</t>
  </si>
  <si>
    <t>Centrala nawiewna GOLEM G4 9300 m3/h</t>
  </si>
  <si>
    <t>11.5</t>
  </si>
  <si>
    <t>Centrala nawiewna HERMES APN-1 1280 m3/h</t>
  </si>
  <si>
    <t>11.6</t>
  </si>
  <si>
    <t>Centrala nawiewna GOLEM G-3 6630m3/h</t>
  </si>
  <si>
    <t>11.7</t>
  </si>
  <si>
    <t>Centrala nawiewna HERMES APN-1 1000 m3/h</t>
  </si>
  <si>
    <t>W2,W3,W4,W5</t>
  </si>
  <si>
    <t>11.9</t>
  </si>
  <si>
    <t>WP1-WP10</t>
  </si>
  <si>
    <t>Wentylatory dachowe WVPKV-200,250,315</t>
  </si>
  <si>
    <t xml:space="preserve">11.10 </t>
  </si>
  <si>
    <t>WD1-WD8</t>
  </si>
  <si>
    <t>Wentylatory dachowe WVPKV-200 K.O</t>
  </si>
  <si>
    <t>11.12</t>
  </si>
  <si>
    <t>11.13</t>
  </si>
  <si>
    <t>WM1,WM7</t>
  </si>
  <si>
    <t>WM2,WM4</t>
  </si>
  <si>
    <t>Wentylator kanałowy  Decor 100CRZ,70 m3/h</t>
  </si>
  <si>
    <t>Wentylator kanałowy  EBB-17590 m3/h</t>
  </si>
  <si>
    <t>11.14</t>
  </si>
  <si>
    <t>WM5,WM6</t>
  </si>
  <si>
    <t>Wentylator kanałowy TD 250/100 110 m3/h</t>
  </si>
  <si>
    <t>K1A</t>
  </si>
  <si>
    <t>11.16</t>
  </si>
  <si>
    <t>11.15</t>
  </si>
  <si>
    <t>K1B</t>
  </si>
  <si>
    <t>Skraplacz BCDT902A</t>
  </si>
  <si>
    <t>11.17</t>
  </si>
  <si>
    <t>K2A</t>
  </si>
  <si>
    <t>11.18</t>
  </si>
  <si>
    <t>11.19</t>
  </si>
  <si>
    <t>SW1-SW14</t>
  </si>
  <si>
    <t>Wentylator DECOR CRZ</t>
  </si>
  <si>
    <t>11.20</t>
  </si>
  <si>
    <t>TVJD-EASY</t>
  </si>
  <si>
    <t>Regulatory wydatku i temperatury.</t>
  </si>
  <si>
    <t>11.21</t>
  </si>
  <si>
    <t>H13</t>
  </si>
  <si>
    <t>Filtry EU13</t>
  </si>
  <si>
    <t>11.22</t>
  </si>
  <si>
    <t xml:space="preserve">11.8 </t>
  </si>
  <si>
    <t>KPPOż</t>
  </si>
  <si>
    <t>Klapy ppoż.EL 120</t>
  </si>
  <si>
    <t>11.23</t>
  </si>
  <si>
    <t>Wentylatory dachowe WVPKV-250,400,160,200 z falownikami</t>
  </si>
  <si>
    <t>3.8</t>
  </si>
  <si>
    <t>DS4</t>
  </si>
  <si>
    <t>3.9</t>
  </si>
  <si>
    <t>Centrala wentylacyjna 3600 m3/h odzysk ciepła, dach segment Bi C</t>
  </si>
  <si>
    <t>Centrala wentylacyjna 1800 m3/h odzysk ciepła, dach. Segment A</t>
  </si>
  <si>
    <t>4.4</t>
  </si>
  <si>
    <t xml:space="preserve">Klimatyzator Split SAMSUNG ASH 2,4 kW w serwerowni       pomieszczeń             </t>
  </si>
  <si>
    <t>BMS</t>
  </si>
  <si>
    <t>11.24</t>
  </si>
  <si>
    <t>CO</t>
  </si>
  <si>
    <t>Układy zasilania w ciepła dla potrzeb CO. Sterowanie.</t>
  </si>
  <si>
    <t>Agregat Chłodniczy TAJ9513ZMHR Q=</t>
  </si>
  <si>
    <t>10.3</t>
  </si>
  <si>
    <t>12.0</t>
  </si>
  <si>
    <t>4.0</t>
  </si>
  <si>
    <t>5.0</t>
  </si>
  <si>
    <t>12.6</t>
  </si>
  <si>
    <t>N3-W3</t>
  </si>
  <si>
    <t>12.7</t>
  </si>
  <si>
    <t>W4</t>
  </si>
  <si>
    <t>13.0</t>
  </si>
  <si>
    <t>13.1</t>
  </si>
  <si>
    <t>13.2</t>
  </si>
  <si>
    <t>13.3</t>
  </si>
  <si>
    <t>13.4</t>
  </si>
  <si>
    <t>13.5</t>
  </si>
  <si>
    <t>14.0</t>
  </si>
  <si>
    <t>Bud Stomatologi ul Orzeszkowa 23</t>
  </si>
  <si>
    <t>Ach</t>
  </si>
  <si>
    <t>Agregat chłodniczy 2,5kw</t>
  </si>
  <si>
    <t>7.2</t>
  </si>
  <si>
    <t>7.3</t>
  </si>
  <si>
    <t>13.6</t>
  </si>
  <si>
    <t>VRF</t>
  </si>
  <si>
    <t>13.7</t>
  </si>
  <si>
    <t>System chłodzenia VRF jednostki wewnetrzne FDK71KXE6</t>
  </si>
  <si>
    <t>13.8</t>
  </si>
  <si>
    <t>System chłodzrnia VRF jednostki wewnetrzne FDK45KXE6</t>
  </si>
  <si>
    <t>System chłodzrnia VRF jednostki wewnetrzne FDK56KXE6</t>
  </si>
  <si>
    <t xml:space="preserve"> Bud. Biblioteka Główna ul. Dębinki 1</t>
  </si>
  <si>
    <t>Wentylator TD-500-160 V=232m³/h,RBB-1</t>
  </si>
  <si>
    <t>N5:Agregat TGE 7/9 V=1420m³/hN=9 kw el. EU3,W5: wentylator TD-2000-315 V=1420m³/h</t>
  </si>
  <si>
    <t>I N-1,I W-1</t>
  </si>
  <si>
    <t>I N-2, I W-2</t>
  </si>
  <si>
    <t>6.19</t>
  </si>
  <si>
    <t>II N-1, II W-1</t>
  </si>
  <si>
    <t>II N=2, II W-2</t>
  </si>
  <si>
    <t>II N-3, II W-3</t>
  </si>
  <si>
    <t>K1,K2,K3</t>
  </si>
  <si>
    <t>15.0</t>
  </si>
  <si>
    <t>15.1</t>
  </si>
  <si>
    <t>15.2</t>
  </si>
  <si>
    <t>.15.3</t>
  </si>
  <si>
    <t>Agregat chłodniczy Q=3,5 kW</t>
  </si>
  <si>
    <t>Klimatyzator.pracownia Dopllera</t>
  </si>
  <si>
    <t>16.1</t>
  </si>
  <si>
    <t>16.2</t>
  </si>
  <si>
    <t>Wentylator wyciagowy TD 100</t>
  </si>
  <si>
    <t>11.25</t>
  </si>
  <si>
    <t>Układy zasilania w wodę lodową</t>
  </si>
  <si>
    <t>Budynek Nr 1 ul. Dębinki 7</t>
  </si>
  <si>
    <t>Bud. Nr 4 ul Dębinki 7</t>
  </si>
  <si>
    <t>Bud Nr 26 ul Dębinki 7</t>
  </si>
  <si>
    <t xml:space="preserve"> Częśc niska budynku. Instalacje obsługujące sale wykładowe i hall I pietra.</t>
  </si>
  <si>
    <t>6.22</t>
  </si>
  <si>
    <t>II N-4,W-4</t>
  </si>
  <si>
    <t>6.23</t>
  </si>
  <si>
    <t>IIIN-1,III W-1</t>
  </si>
  <si>
    <t>III N-2 ,III W-2</t>
  </si>
  <si>
    <t>6.25</t>
  </si>
  <si>
    <t>III N-3, III W-3</t>
  </si>
  <si>
    <t>III N-4,III W-4</t>
  </si>
  <si>
    <t>6.29</t>
  </si>
  <si>
    <t>6.30</t>
  </si>
  <si>
    <t>III N-5,III W-5</t>
  </si>
  <si>
    <t>III N-6, III W-6,</t>
  </si>
  <si>
    <t>6.31</t>
  </si>
  <si>
    <t>Wentylator WA 18   V=485    m³/h, Q=   5,54kW,Δp=290  Pa,N=0,12  kW</t>
  </si>
  <si>
    <t>III N-7, III W-7,III W-8, III W-9,</t>
  </si>
  <si>
    <t>III W-10</t>
  </si>
  <si>
    <t>WA 12/II, V=238,ΔP=540 Pa, N=0,12 kW</t>
  </si>
  <si>
    <t>KK`1</t>
  </si>
  <si>
    <t>KK3</t>
  </si>
  <si>
    <t>5.25</t>
  </si>
  <si>
    <t>5.26</t>
  </si>
  <si>
    <t>5.27</t>
  </si>
  <si>
    <t>10.0</t>
  </si>
  <si>
    <t>9.11</t>
  </si>
  <si>
    <t>9.12</t>
  </si>
  <si>
    <t>9.13</t>
  </si>
  <si>
    <t>30N,31W</t>
  </si>
  <si>
    <t>Wentylator Fk-40, V=2800 m³/h,Δp=420 Pa,N=0,8 kW,   Fk- ,V= m³/h,Δp= Pa,N= kW</t>
  </si>
  <si>
    <t>32N,</t>
  </si>
  <si>
    <t>33N,34W</t>
  </si>
  <si>
    <t>35N,36W</t>
  </si>
  <si>
    <t>Wentylator Fk-40, V=5400 m³/h,Δp=450 Pa,N=1,1 kW,   Fk-40 ,V=5110 m³/h,Δp=270 Pa,N= 0,8kW</t>
  </si>
  <si>
    <t>Wentylator Fk-40, V=3600 m³/h,Δp=580 Pa,N=1,1 kW,   Fk -40,V=4320 m³/h,Δp=330 Pa,N=0,8 kW</t>
  </si>
  <si>
    <t>37N,38W</t>
  </si>
  <si>
    <t>Wentylator Fk-31,5, V= 2090m³/h,Δp=370 Pa,N= 0,8kW,   Fk-31,5 ,V=1800 m³/h,Δp= Pa,N=0,4 kW</t>
  </si>
  <si>
    <t>Wentylatorownia 01</t>
  </si>
  <si>
    <t>N 01-09</t>
  </si>
  <si>
    <t>N 01-10</t>
  </si>
  <si>
    <t>N 01-17</t>
  </si>
  <si>
    <t>N 01-18</t>
  </si>
  <si>
    <t xml:space="preserve">N 01-20 </t>
  </si>
  <si>
    <t>N 01-23</t>
  </si>
  <si>
    <t>8.9</t>
  </si>
  <si>
    <t>N 01-24</t>
  </si>
  <si>
    <t>8.10</t>
  </si>
  <si>
    <t>N 01-25</t>
  </si>
  <si>
    <t>Wentylator FKb-30V=2000m³/h, Δp=400 Pa, Q=.26,0 kW</t>
  </si>
  <si>
    <t>Wentylator FKb-25V=1500m³/h, Δp= 320Pa, Q=19,5 kW</t>
  </si>
  <si>
    <t>Wentylator FKb-40V=4520m³/h, Δp=320 Pa, Q=58,6 kW</t>
  </si>
  <si>
    <t>Wentylator FKb-20,V=720m³/h, Δp=25 Pa, Q=9,32 kW</t>
  </si>
  <si>
    <t>Wentylator FKn-20,V=695m³/h, Δp=480 Pa, Q=9,1 kW</t>
  </si>
  <si>
    <t>Wentylator FKb-40-V,V=6040m³/h, Δp=850 Pa, Q=78,38 kW</t>
  </si>
  <si>
    <t>Wentylator FKb-40-VI,V=6040m³/h, Δp=850 Pa, Q=78,38 kW</t>
  </si>
  <si>
    <t>8.11</t>
  </si>
  <si>
    <t>8.12</t>
  </si>
  <si>
    <t>8.14</t>
  </si>
  <si>
    <t>8.13</t>
  </si>
  <si>
    <t>Wentylatornia 03</t>
  </si>
  <si>
    <t>Wentylatorownia 04</t>
  </si>
  <si>
    <t>8.15</t>
  </si>
  <si>
    <t>8.16</t>
  </si>
  <si>
    <t>8.17</t>
  </si>
  <si>
    <t>8.18</t>
  </si>
  <si>
    <t>8.19</t>
  </si>
  <si>
    <t>8.20</t>
  </si>
  <si>
    <t>8.21</t>
  </si>
  <si>
    <t>8.22</t>
  </si>
  <si>
    <t>N 04-01</t>
  </si>
  <si>
    <t>N 04-02</t>
  </si>
  <si>
    <t>N 04-03</t>
  </si>
  <si>
    <t>N 04-04</t>
  </si>
  <si>
    <t>N 04-05</t>
  </si>
  <si>
    <t>N 04-06</t>
  </si>
  <si>
    <t>N 04-07</t>
  </si>
  <si>
    <t>Wentylator FKb-30,V=4200m³/h, Δp=830Pa, Q=54,5 kW</t>
  </si>
  <si>
    <t>Wentylator FKb-40,V=4000m³/h, Δp=360Pa, Q=51,9 kW</t>
  </si>
  <si>
    <t>Wentylator FKn-30,V=3500m³/h, Δp=750Pa, Q=45,4 kW</t>
  </si>
  <si>
    <t>Wentylator FKb-30,V=2000m³/h, Δp=170Pa, Q=25,95 kW</t>
  </si>
  <si>
    <t>Wentylator FKb-31,5,V=3160m³/h, Δp=250Pa, Q=41,0 kW</t>
  </si>
  <si>
    <t>Wentylator FKb-25,V=1115m³/h, Δp=380Pa, Q=14,5 kW</t>
  </si>
  <si>
    <t>Wentylator FKn-30,V=2500m³/h, Δp=340Pa, Q=32,4kW</t>
  </si>
  <si>
    <t>Wentylator FKb-40 V=33000m³/h, Δp=400Pa, Q=42,82 kW</t>
  </si>
  <si>
    <t>8.23</t>
  </si>
  <si>
    <t>K1.K2.</t>
  </si>
  <si>
    <t>8.24</t>
  </si>
  <si>
    <t>K3,K4,K5</t>
  </si>
  <si>
    <t>5.28</t>
  </si>
  <si>
    <t>Filtry EU 13 w systemie wentylacji pom. hodowlanych.</t>
  </si>
  <si>
    <t xml:space="preserve">Klimatyzatory split </t>
  </si>
  <si>
    <t>Wentylatory Wd 16,20,25</t>
  </si>
  <si>
    <t>Pracownia molekularna 3 klimatyzatory Daikin</t>
  </si>
  <si>
    <t>KK-1------KK-24</t>
  </si>
  <si>
    <t>NP. 2</t>
  </si>
  <si>
    <t>Nawilzacz parowy DT</t>
  </si>
  <si>
    <t>6.26.</t>
  </si>
  <si>
    <t>7.0</t>
  </si>
  <si>
    <t>9.0</t>
  </si>
  <si>
    <t>szt</t>
  </si>
  <si>
    <t xml:space="preserve"> szt</t>
  </si>
  <si>
    <t>Bud.Ortodoncji ul,Al.. Zwycięstwa 42c</t>
  </si>
  <si>
    <t>W</t>
  </si>
  <si>
    <t>Wentylator WD 200</t>
  </si>
  <si>
    <t>17.1</t>
  </si>
  <si>
    <t>Konserwacja systemu w roku P</t>
  </si>
  <si>
    <t>Inspekcja systemu  w roku  J</t>
  </si>
  <si>
    <t>Agregat wentylacyjny  z odzyskiem ciepła wymiennik typ Bartosz.Sterylizacja EU 3,Ne=2 kW,</t>
  </si>
  <si>
    <t>Suma konserwacji</t>
  </si>
  <si>
    <t>Suma inspekcji</t>
  </si>
  <si>
    <t>SK</t>
  </si>
  <si>
    <t>5.29</t>
  </si>
  <si>
    <t>7.4</t>
  </si>
  <si>
    <t>13.10</t>
  </si>
  <si>
    <t xml:space="preserve">Klimatyzator 3,2 kW </t>
  </si>
  <si>
    <t xml:space="preserve">Klimatyzator 3.15 kW Katedra Chirurgi Kl Piersiowej. </t>
  </si>
  <si>
    <t>18.1</t>
  </si>
  <si>
    <t>18.2</t>
  </si>
  <si>
    <t>19.1</t>
  </si>
  <si>
    <t>20.1</t>
  </si>
  <si>
    <t>20.2</t>
  </si>
  <si>
    <t>Wentylatory WD 16</t>
  </si>
  <si>
    <t>18.3</t>
  </si>
  <si>
    <t>NW</t>
  </si>
  <si>
    <t>Wentylatory FK</t>
  </si>
  <si>
    <t>9.14</t>
  </si>
  <si>
    <t>8.25</t>
  </si>
  <si>
    <t>8.26</t>
  </si>
  <si>
    <t>5.30</t>
  </si>
  <si>
    <t>SK2</t>
  </si>
  <si>
    <t>Skraplacz do spręzarki BITZER LH135/4J-B2.2(Y) do NW3</t>
  </si>
  <si>
    <t>DS3</t>
  </si>
  <si>
    <t>3.7</t>
  </si>
  <si>
    <t>3.10</t>
  </si>
  <si>
    <t>3.11</t>
  </si>
  <si>
    <t>LC</t>
  </si>
  <si>
    <t>3.12</t>
  </si>
  <si>
    <t>SDS</t>
  </si>
  <si>
    <t>7.5</t>
  </si>
  <si>
    <t>7.6</t>
  </si>
  <si>
    <t>Instalacja chłodzenia  pom 301,303,304,305,306,307,308 Q=22 kW</t>
  </si>
  <si>
    <t>Układ zasilania w ciepło centrale wentylacyjne, pompy</t>
  </si>
  <si>
    <t>szt.</t>
  </si>
  <si>
    <t>5.17.1</t>
  </si>
  <si>
    <t>Układy zasilania w ciepło technologiczne centrale wentylacyjne , pompy cyrkulacyjne, zawory trójdrogowe</t>
  </si>
  <si>
    <t>kpl</t>
  </si>
  <si>
    <t>System monitoringu i powiadamiania pom hodowlanych</t>
  </si>
  <si>
    <t>Centala CV 2P\L(500-37/4,0//S7.1V-V+R,bud.4,dach V=0000 m³/h</t>
  </si>
  <si>
    <t>Centrala wentylacyjna HERMES -APN-1-FD4CFNEW 800/200 bud 4,zwierzetarnia V=800 m³/h</t>
  </si>
  <si>
    <t>Centrala wentylacyjna HERMES -APN-1- 800/200 bud 4,zwierzetarnia,odzysk V=800m³/h</t>
  </si>
  <si>
    <t>Zespół wentylatorowy nawiewny FK 63</t>
  </si>
  <si>
    <t>Klimatyzator  w serwerowni 2,0 kW</t>
  </si>
  <si>
    <t xml:space="preserve">Centrala CV-A-3P X-1354 D/1-1 odzysk  5400 m3/h    wentylatorownia ,chłodzenie    </t>
  </si>
  <si>
    <t xml:space="preserve">Centrala CV-A-4L X-1354D/1-1 odzysk    8845 m3/h    wentylatorownia ,chłodzenie  </t>
  </si>
  <si>
    <t>Skraplacz do spręzarki BITZER do NW1</t>
  </si>
  <si>
    <t>5.31</t>
  </si>
  <si>
    <t>SK3</t>
  </si>
  <si>
    <t>Skraplacz do spręzarki BITZER LH135/4J-B2.2(Y) do NW2</t>
  </si>
  <si>
    <t xml:space="preserve">szt </t>
  </si>
  <si>
    <t xml:space="preserve"> szt 9 </t>
  </si>
  <si>
    <t>Wentylator WB 30 V=1780m³/h, Q= 17,0519,83kW,Δp=520Pa,N=0,8 kW,WB30 V=1970m³/h, Δp=500Pa,N=0,8 kW</t>
  </si>
  <si>
    <t>WB 30 V=1640m³/h,Q=11,28 kW,Δp=520 Pa, N=0,8 kW, WB 35/1 V=1820m³/h,Δp=310 Pa, N=0,64 kW</t>
  </si>
  <si>
    <t>WB 25 V=770m³/h, Q= 8,55 kW,Δp=370Pa,N=0,8 kW,WA 10/II V=152m³/h,Δp=370 Pa, N=0,12 kW</t>
  </si>
  <si>
    <t>WA 10 V=160m³/h, Q=0,0 kW,Δp=360Pa,N=0,12 KW,WA 10/V V=152m³/h, N=370Pa, N=0,12 kW</t>
  </si>
  <si>
    <r>
      <t>Σ Inspekcji w obiekcie</t>
    </r>
  </si>
  <si>
    <t>Wentylacja laboratorium w Farmakognozji V=1000m³/h Wentylatory FK</t>
  </si>
  <si>
    <t xml:space="preserve"> szt </t>
  </si>
  <si>
    <t xml:space="preserve"> kpl</t>
  </si>
  <si>
    <t>Klimatyzator w magazynie pasz 4.0 kW</t>
  </si>
  <si>
    <t xml:space="preserve"> szt.</t>
  </si>
  <si>
    <t xml:space="preserve"> kpl </t>
  </si>
  <si>
    <r>
      <t>Σ konserwacji w obiekcie</t>
    </r>
  </si>
  <si>
    <r>
      <t>Wentylator FKb-V=m</t>
    </r>
    <r>
      <rPr>
        <sz val="12"/>
        <rFont val="Calibri"/>
        <family val="2"/>
      </rPr>
      <t xml:space="preserve">³/h, </t>
    </r>
    <r>
      <rPr>
        <sz val="12"/>
        <rFont val="Times New Roman"/>
        <family val="1"/>
      </rPr>
      <t>Δ</t>
    </r>
    <r>
      <rPr>
        <sz val="12"/>
        <rFont val="Calibri"/>
        <family val="2"/>
      </rPr>
      <t>p= Pa, Q=.0 kW</t>
    </r>
  </si>
  <si>
    <t>.szt</t>
  </si>
  <si>
    <r>
      <t>Komora kurzowa,wentylatorownie F=60 m</t>
    </r>
    <r>
      <rPr>
        <sz val="12"/>
        <rFont val="Calibri"/>
        <family val="2"/>
      </rPr>
      <t>²</t>
    </r>
  </si>
  <si>
    <t>Komora kurzowa, wentylatorownie F=56 m²</t>
  </si>
  <si>
    <t xml:space="preserve"> ( liczniki ciepła)</t>
  </si>
  <si>
    <t>NW2</t>
  </si>
  <si>
    <t>4.5</t>
  </si>
  <si>
    <t>NC1</t>
  </si>
  <si>
    <t>RW-C1</t>
  </si>
  <si>
    <t>WC1</t>
  </si>
  <si>
    <t>6.15.1</t>
  </si>
  <si>
    <t>6.15.2</t>
  </si>
  <si>
    <t>Instalace obsługujące pietra -1,0,1,2,3,4,5,6, Wentylatorownia nawiewnw poziom -2. wentylatorownia wywiewnw poziom +8</t>
  </si>
  <si>
    <t>Wentylatory wywiewne  typ : (FKn-20,WA 12 -WB35) o numerach 1,123,127,169,170 obsługujace kanały z pomieszczeń  318,319,417,418,501,521,724,725 318,319,417,418,501,521,724,725</t>
  </si>
  <si>
    <t>6.16.1</t>
  </si>
  <si>
    <t>6.16.2</t>
  </si>
  <si>
    <t>NC2</t>
  </si>
  <si>
    <t>RW-C2</t>
  </si>
  <si>
    <t>WC2</t>
  </si>
  <si>
    <t>6.17</t>
  </si>
  <si>
    <t>6.17.1</t>
  </si>
  <si>
    <t>6.17.2</t>
  </si>
  <si>
    <t>NC3</t>
  </si>
  <si>
    <t>RW-C3</t>
  </si>
  <si>
    <t>szr</t>
  </si>
  <si>
    <t>WC3</t>
  </si>
  <si>
    <t>K10,K11,K12,K13,K14K15,K16</t>
  </si>
  <si>
    <t>NC4</t>
  </si>
  <si>
    <t>.6.18</t>
  </si>
  <si>
    <t>6.18.1</t>
  </si>
  <si>
    <t>RW-C4</t>
  </si>
  <si>
    <t>6.18.2</t>
  </si>
  <si>
    <t>Regulatory wydatku TVR Easy Trox pracujące z centalą NC4 a obsługujące pomieszczenia :.70,110,111,112,113,156,158, 207,208,209,225,226, 308,309,325,326,327, 408,409,410,425,426, 508,509,510,511,526,527,528, 607,608,609,627,630,631, 710,711,712,713,732,734.</t>
  </si>
  <si>
    <t>Wentylatory wywiewne typ :(Fkn,WA 12-WB35)o numerach: 19,20,21,22,23,24,25, 33,34,35,37,38,40,80,82,83,84,85,86,87,89,91, 102,104,409,110,140,142,143,144,155,156,157,158,159,160.</t>
  </si>
  <si>
    <t>NC5</t>
  </si>
  <si>
    <t>Regulatory wydatku TVR Easy Trox pracujące z centalą NC5 a obsługujące kanały w pomieszczenia:114,155,116,116,117,153,154,155,155;210,210,210,210,227,227;310,310,311,311,312,328,328,328,329,330;411,411,411,411,411,427,427,428;512,515,515,515,515,516,529,529,530,530,531;610,610,611,611,612,631,632,633,633,633;714,715,715,716,735,736,736,736,737.</t>
  </si>
  <si>
    <t>6.19.1</t>
  </si>
  <si>
    <t>6.19.2</t>
  </si>
  <si>
    <t>Wentylatory wywiewne  typ : (FKn-20,WA 12 -WB35) o numerach 26,27,28,29,31,32,91,94,95,97,99,100,101,119,146,149,150,151,152,153,174,176,177,178,180,183,197,199,200,201,203,204,206</t>
  </si>
  <si>
    <t>6.20.</t>
  </si>
  <si>
    <t>NC6</t>
  </si>
  <si>
    <t>Centrala nawiewna VS -120-R-GH/S Wielkosc 120 V=20000 m³/h obsługująca  kanały nawiewne w szachtach  Nr.20,21,22,23</t>
  </si>
  <si>
    <t>6.20.1</t>
  </si>
  <si>
    <t>RW-C5</t>
  </si>
  <si>
    <t>RW-6</t>
  </si>
  <si>
    <t>Regulatory wydatku TVR Easy Trox pracujące z centalą NC6 a obsługujące kanały w pomieszczenia:14,15,17,52,52,52,63,63,63,;119,119,119,119,120;150,150,214,214,215,232,232,240,315,315,315,316,332,333,414,414,414,415,431,431,518,518,519,519,533,533,615,616,617,617,617,635,636,719,720,721,722,739,739</t>
  </si>
  <si>
    <t>6.20.2</t>
  </si>
  <si>
    <t>WC5</t>
  </si>
  <si>
    <t>WC6</t>
  </si>
  <si>
    <t>Wentylatory wywiewne  typ : (FKn-20,WA 12 -WB35) o numerach:207,208,209,210,211,212,213,214,215,226,227,228,230,231,232,239,240,241,242,243,244.</t>
  </si>
  <si>
    <t>6.21.</t>
  </si>
  <si>
    <t>NC7</t>
  </si>
  <si>
    <t>6.21.1</t>
  </si>
  <si>
    <t>RW7</t>
  </si>
  <si>
    <t>Regulatory wydatku TVR Easy Trox pracujące z centalą NC7 a obsługujące kanały w pomieszczeniach:53,53,53,53,63,63,63,63,121,150,150,150,150,215,216,216,216,232,232,232,316,317,317,317,333,334,335,415,416,416,416,433,434,435,519,519,519,519,534,534,534,618,619,620,620,636,637,638,721,723,723,723,740,741,741,</t>
  </si>
  <si>
    <t>6.21.2</t>
  </si>
  <si>
    <t>WC7</t>
  </si>
  <si>
    <t>N3/W3</t>
  </si>
  <si>
    <t>NP.</t>
  </si>
  <si>
    <t xml:space="preserve">Nawilżacz powietrza klimatyzacyjnego  typ SD 384 HO 25,2 – 84 kg pary       do układu went.  :NW1/1,NW1/2   </t>
  </si>
  <si>
    <t xml:space="preserve">Nawilżacz powietrza klimatyzacyjnego  typ….  – 84 kg pary do układu went. :NW1/1,NW1/2   </t>
  </si>
  <si>
    <t>FW</t>
  </si>
  <si>
    <t>Wentylator Fk 60 V=14190m³/h ,O=  150,21kW,Δp=840Pa,N=5,5 kW,FK 80 V=15610m³/h,Δp=330Pa,N=2,2 kW,Hall przed salą nr.134</t>
  </si>
  <si>
    <t>N5/W5</t>
  </si>
  <si>
    <t>Instalacje obsługujące pomieszczenia K i Z Anatomii w części niskiej</t>
  </si>
  <si>
    <t>Instalacje obsługujące -pomieszczenia K i Z Anatomii w części wysokiej</t>
  </si>
  <si>
    <t>.6.24</t>
  </si>
  <si>
    <t>6.24.1</t>
  </si>
  <si>
    <t>6.24.2</t>
  </si>
  <si>
    <t>6.23.1</t>
  </si>
  <si>
    <t>N2/W2</t>
  </si>
  <si>
    <t>Centrala nawiewno wywiewna Dospel typ ERATO 3/-149C/1-1:1-1/L:P V=8150 m³/h, z wymiennikiem krzyżowym,EU 4,nagrzewnica wodna,chłodnica freonowa,falowniki. Pomieszczenia prosektoryjne nr.6,7,8,9,65,69</t>
  </si>
  <si>
    <t>6.23.2</t>
  </si>
  <si>
    <t>N1/W1</t>
  </si>
  <si>
    <t>Centrala nawiewno wywiewna Dospel typ ERATO 2/X-149C/1-1:1-1/P:L V=4300 m³/h, z wymiennikiem krzyżowym,EU 4,nagrzewnica wodna,falowniki. Pomieszczenia prosektoryjne nr.5,10,66,67,71,72</t>
  </si>
  <si>
    <t>6.23.3</t>
  </si>
  <si>
    <t>KCH</t>
  </si>
  <si>
    <t>Komora chłodnicza w pom. Basenowni ?</t>
  </si>
  <si>
    <t>Klimatyzatory typ Split w pom 50 i 51 Q=2,7 kW,52</t>
  </si>
  <si>
    <t>ACH</t>
  </si>
  <si>
    <t>Agregaty chłodnicze Aermec ANL 200C Q=42 kw</t>
  </si>
  <si>
    <t>Nawilzacz parowy DT do systemu N5/W5</t>
  </si>
  <si>
    <t>6.23.4</t>
  </si>
  <si>
    <t>KF</t>
  </si>
  <si>
    <t>Komora filtracji w K i Z Farm.Stosowanej</t>
  </si>
  <si>
    <t>Filtry EU13 w komorze Wentylatory szt 2</t>
  </si>
  <si>
    <t>EU</t>
  </si>
  <si>
    <t>Wartość netto usługi serwisowej w skali 12 miesięcy w zł.</t>
  </si>
  <si>
    <t>Podatek Vat 23%</t>
  </si>
  <si>
    <t>Wartość brutto usługi serwisowej w skali 12 miesięcy w zł.</t>
  </si>
  <si>
    <t>Instalacja chłodzenia  pom 104,104B,104C,106,107,202A,203,204,205 Q=22 kW</t>
  </si>
  <si>
    <t>Wartość brutto usługi serwisowej w skali 24 miesięcy w zł.</t>
  </si>
  <si>
    <t>Jednostka</t>
  </si>
  <si>
    <t>Centala CV 2P\L(500-37/4,0//S7.1V-V+R,bud.4,dach,prosektoria V=0000 m³/h</t>
  </si>
  <si>
    <r>
      <t>Komory kurzowe,wentylatorownia 2x 60 m</t>
    </r>
    <r>
      <rPr>
        <sz val="12"/>
        <rFont val="Arial"/>
        <family val="2"/>
      </rPr>
      <t>²</t>
    </r>
  </si>
  <si>
    <r>
      <t>Centrala nawiewna VS -120-R-GH/S Wielkosc 120 V=16400 m</t>
    </r>
    <r>
      <rPr>
        <sz val="12"/>
        <rFont val="Calibri"/>
        <family val="2"/>
      </rPr>
      <t>³</t>
    </r>
    <r>
      <rPr>
        <sz val="9"/>
        <rFont val="Times New Roman"/>
        <family val="1"/>
      </rPr>
      <t>/h obsługująca  kanały nawiewne w szachtach  Nr, 1,2,3,4,5 zwierzetarnie</t>
    </r>
  </si>
  <si>
    <r>
      <t>Centrala nawiewna VS -120-R-GH/S Wielkosc 120 V=16400 m</t>
    </r>
    <r>
      <rPr>
        <sz val="12"/>
        <rFont val="Calibri"/>
        <family val="2"/>
      </rPr>
      <t>³</t>
    </r>
    <r>
      <rPr>
        <sz val="9"/>
        <rFont val="Times New Roman"/>
        <family val="1"/>
      </rPr>
      <t>/h obsługująca  kanały nawiewne w szachtach  Nr, 1,2,3,4,5</t>
    </r>
  </si>
  <si>
    <r>
      <t>Centrala nawiewna VS -120-R-GH/S Wielkosc 120 V=16400 m</t>
    </r>
    <r>
      <rPr>
        <sz val="12"/>
        <rFont val="Calibri"/>
        <family val="2"/>
      </rPr>
      <t>³</t>
    </r>
    <r>
      <rPr>
        <sz val="9"/>
        <rFont val="Times New Roman"/>
        <family val="1"/>
      </rPr>
      <t>/h obsługująca  kanały nawiewne w szachtach  Nr, 5,6,7,8,9,10</t>
    </r>
  </si>
  <si>
    <r>
      <t>Centrala nawiewna VS -120-R-GH/S Wielkosc 120 V=16400 m</t>
    </r>
    <r>
      <rPr>
        <sz val="12"/>
        <rFont val="Calibri"/>
        <family val="2"/>
      </rPr>
      <t>³</t>
    </r>
    <r>
      <rPr>
        <sz val="9"/>
        <rFont val="Times New Roman"/>
        <family val="1"/>
      </rPr>
      <t>/h obsługująca  kanały nawiewne w szachtach  Nr, 11,12,13,14,</t>
    </r>
  </si>
  <si>
    <r>
      <t>Centrala nawiewna VS -120-R-GH/S Wielkosc 120 V=16400 m</t>
    </r>
    <r>
      <rPr>
        <sz val="12"/>
        <rFont val="Calibri"/>
        <family val="2"/>
      </rPr>
      <t>³</t>
    </r>
    <r>
      <rPr>
        <sz val="9"/>
        <rFont val="Times New Roman"/>
        <family val="1"/>
      </rPr>
      <t>/h obsługująca  kanały nawiewne w szachtach  Nr, 15,16,17,18,19</t>
    </r>
  </si>
  <si>
    <r>
      <t>Centrala nawiewna VS -120-R-GH/S Wielkosc 120 V=20000 m</t>
    </r>
    <r>
      <rPr>
        <sz val="12"/>
        <rFont val="Calibri"/>
        <family val="2"/>
      </rPr>
      <t>³</t>
    </r>
    <r>
      <rPr>
        <sz val="9"/>
        <rFont val="Times New Roman"/>
        <family val="1"/>
      </rPr>
      <t>/h obsługująca  kanały nawiewne w szachtach  Nr, 24,25,26,27.</t>
    </r>
  </si>
  <si>
    <r>
      <t>Wentylator  WA 14,V= 400  m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/h,Q=6,2  kW,Δp= 530Pa, N=0,25 kW ,WA14 V=595m³/h, Q=   kW,Δp=570pa, n=0,26kW</t>
    </r>
  </si>
  <si>
    <r>
      <t>Wentylator WB50   V=9075    m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/h, Q=  103,4 W,Δp=510Pa,N=  2,2kW, WB 50 V=8250m³/h,Δp=550Pa,N=2,2 kW Sala wykładowa pom. Nr.134</t>
    </r>
  </si>
  <si>
    <r>
      <t>Wentylator  WA 14,V= 440 m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/h,Q=5,19kW,Δp= 700Pa, N=0,25 kW ,WA14 V=485m³/h, Q=   kW,Δp=620Pa, n=0,26kW</t>
    </r>
  </si>
  <si>
    <r>
      <t>WB 35 V=3110m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/h,Q= 37,11 kW,Δp=690Pa,N=1,5kW, WB45 V=3465m³/h, Δp=520Pa,N=1,5kW Histologia</t>
    </r>
  </si>
  <si>
    <r>
      <t>N:Fk  60  V=14190m³/h,Q= 150,21 kW,Δp=840 Pa,N=5,5 kW, W:Fk60 V=15610m</t>
    </r>
    <r>
      <rPr>
        <sz val="12"/>
        <rFont val="Arial"/>
        <family val="2"/>
      </rPr>
      <t>³</t>
    </r>
    <r>
      <rPr>
        <sz val="9"/>
        <rFont val="Times New Roman"/>
        <family val="1"/>
      </rPr>
      <t>/h ,Δp=330Pa,N=2,2kW  Hall przed salą nr,133</t>
    </r>
  </si>
  <si>
    <r>
      <t>Zespół wentylacyjny obsługujacy pomieszczenia hodowlane 50,51,20 V=900m</t>
    </r>
    <r>
      <rPr>
        <sz val="12"/>
        <rFont val="Calibri"/>
        <family val="2"/>
      </rPr>
      <t>³</t>
    </r>
    <r>
      <rPr>
        <sz val="9"/>
        <rFont val="Times New Roman"/>
        <family val="1"/>
      </rPr>
      <t>/h Wymiennik ciepła typ Bartosz WS -B5.0/25-1.1/L, wentylatory TD 2000/315 szt 2. Nagrzewnica elektryczna ENO-315 12,0-3-T. Filtry EU7 typ DF-K315,EU3 DF-315</t>
    </r>
  </si>
  <si>
    <r>
      <t>Agregat wentylacyjnt z odzyskiem ciepła V=700 m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/h</t>
    </r>
  </si>
  <si>
    <t>Centrum Nauczania AMG – Ateheneum Gedanense Novum -                          Al. Zwycięstwa 41</t>
  </si>
  <si>
    <r>
      <t>Wentylator  WB-50,V=9075 m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/h, Q=112,8          kW,Δp=460 Pa , N=2,2 kW,WB50 V=8250m³/h,Δp=550 pa,N=2,2 kW Sala wykładowa okrągła pom.         Nr 137</t>
    </r>
  </si>
  <si>
    <t>Wentylatorownia nr. I</t>
  </si>
  <si>
    <t>Wentylatorownia nr II</t>
  </si>
  <si>
    <t>Wentylatorownia III</t>
  </si>
  <si>
    <t>System chłodzenia VRF jedna jednostka zewnetrzna FDCA560HKXE4               Q=67,0 kW</t>
  </si>
  <si>
    <t xml:space="preserve">Klapy pożarowe                 wentylatorownia     </t>
  </si>
  <si>
    <t>Czas reakcji</t>
  </si>
  <si>
    <t>MIC-300Chłodnica Podsufitowa</t>
  </si>
  <si>
    <t>11.26</t>
  </si>
  <si>
    <t>N8-W8</t>
  </si>
  <si>
    <t>Centrala wentylacyjna z wymiennikiem krzyzowym,recyrkulacją. Pomieszczenienia 3.41-3.43 badania na komórkach</t>
  </si>
  <si>
    <t>11.27</t>
  </si>
  <si>
    <t>Klimatyzator pom 3.42</t>
  </si>
  <si>
    <t>11.28</t>
  </si>
  <si>
    <t>H14</t>
  </si>
  <si>
    <t xml:space="preserve">Filtry EU 14 </t>
  </si>
  <si>
    <t>≤ 12 h</t>
  </si>
  <si>
    <t>≤ 6 h</t>
  </si>
  <si>
    <t>Ilośc jednostek   konserwacji D=(ΣK+ 0,15*ΣJ)</t>
  </si>
  <si>
    <r>
      <t>Centrala wentylacyjna  Optima NW-1-L-Wk-HE/T1-D-9000/9000 m/h</t>
    </r>
    <r>
      <rPr>
        <sz val="12"/>
        <rFont val="Arial"/>
        <family val="2"/>
      </rPr>
      <t>³</t>
    </r>
    <r>
      <rPr>
        <sz val="12"/>
        <rFont val="Times New Roman"/>
        <family val="1"/>
      </rPr>
      <t xml:space="preserve"> Odzysk ciepła .Wm. Obrotowy. Sale audytoryjne</t>
    </r>
  </si>
  <si>
    <t>Założenia do obliczeń nakładów</t>
  </si>
  <si>
    <t>Oznaczenie 1J=0,15K oznacza,ze nakłady na inspekcję równaja się 15% nakładów na konserwację</t>
  </si>
  <si>
    <t>Oznaczenie np.. 1K oznacza jedna konserwacje w skali roku</t>
  </si>
  <si>
    <t>Oznaczenie np. 4J  oznacza 4 inspekcje w skali roku</t>
  </si>
  <si>
    <t>Oznaczenie np.. 0,5 K oznacza wykonanie czynności w okresie 24 miesięcy</t>
  </si>
  <si>
    <r>
      <t xml:space="preserve">Oznaczenie  </t>
    </r>
    <r>
      <rPr>
        <sz val="10"/>
        <rFont val="Czcionka tekstu podstawowego"/>
        <family val="0"/>
      </rPr>
      <t>≤ 6 h oznacza .że ingerencja serwisu winna nastapić w czasie 6 godzin lub mniej od czasu powiadomioenia.Wymogi okreslone sa dla wybranych systemówPozycje nie oznaczone interwencja do 48 godzin od zgłoszenia. Sposób powiadamiania poczta elektroniczna, fax,telefon,sms.</t>
    </r>
  </si>
  <si>
    <t>Cena P netto za jednostkę konserwacji K w zł.</t>
  </si>
  <si>
    <t>podpis ……………………………………………………………………………………………..</t>
  </si>
  <si>
    <t xml:space="preserve"> </t>
  </si>
  <si>
    <t>N1W1</t>
  </si>
  <si>
    <t>N2W2</t>
  </si>
  <si>
    <t>12.8</t>
  </si>
  <si>
    <t>Centrala wentylacyjna  AF/05/ V=1840 /1650m³/h ΔP=400 Pa odzysk wym. Krzyżowyη=10,24%. Qct=14,99 kW,Qch=3,7 kW;N=1,10/0,55 KW U=400V/3/50Hz</t>
  </si>
  <si>
    <t>N3W3</t>
  </si>
  <si>
    <t>Centrala wentylacyjna AF 18S V=6980/6230 m³/h ΔP=400 Pa odzysk wym. Krzyżowy η=40,57%.;Gct=55,21kW ;Qch=23,50 kW;N=2x2,20/2x1,5 kW</t>
  </si>
  <si>
    <t>12.9</t>
  </si>
  <si>
    <t>N4W4</t>
  </si>
  <si>
    <t>Centrala wentylacyjna AF 18S V=7750/6870 m³/h ΔP=400 Pa odzysk wym. Krzyżowy η=42,87%.;Gct=66,00kW ;Qch=15,7 kW;N=2x2,20/2x1,5 kW</t>
  </si>
  <si>
    <t>12.10</t>
  </si>
  <si>
    <t>WL1</t>
  </si>
  <si>
    <t>12.11</t>
  </si>
  <si>
    <t>WL2/1</t>
  </si>
  <si>
    <t>12.12</t>
  </si>
  <si>
    <t>WL2/2</t>
  </si>
  <si>
    <t>12.13.2</t>
  </si>
  <si>
    <t>Klimatyzator Hitachi RPK-2 OFSN2 M seria UA 692898 pom -1.03</t>
  </si>
  <si>
    <t>Klimatyzator Daikin typ FTKS25D3VMW seri I006611  pom -1.03</t>
  </si>
  <si>
    <t>Klimatyzator Hitachi RPK-40FSN2m seri UAB44307 pm/ 0,47</t>
  </si>
  <si>
    <t>Klimatyzator Hitachi RPK-40FSN2m seri UAB44891 pom 0,47</t>
  </si>
  <si>
    <t>Klimatyzator Hitachi RPK-20FSN2m  seri UA557736 pom. 0,51</t>
  </si>
  <si>
    <t>Kurtyny powietrza Frico AD220W ,Zawor 2 -drogowy TVV25,siłownik SD20,panel sterujacy  CB30N</t>
  </si>
  <si>
    <t>KR2</t>
  </si>
  <si>
    <t>KR1,</t>
  </si>
  <si>
    <t>Kurtyny powietrza Frico AD220W ,Zawor 2 -drogowy TVV20,siłownik SD20,panel sterujacy  CB30N</t>
  </si>
  <si>
    <t>W1-W33</t>
  </si>
  <si>
    <t>Wentylatory wyciagowe indywidualne</t>
  </si>
  <si>
    <t>Zestawienie urządzeń 2012 z zmianami .xls — raport zgodności</t>
  </si>
  <si>
    <t>Uruchom na: 2013-09-09 14:14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</si>
  <si>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</si>
  <si>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</si>
  <si>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</si>
  <si>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</si>
  <si>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12.12,1</t>
  </si>
  <si>
    <t>Systemy odzysku ciepła ze skraplaczy agregatów wody lodowej</t>
  </si>
  <si>
    <t>4.6</t>
  </si>
  <si>
    <t>WG</t>
  </si>
  <si>
    <t>18.4</t>
  </si>
  <si>
    <r>
      <t xml:space="preserve">Wyciag grawitacyjny turbowent  </t>
    </r>
    <r>
      <rPr>
        <sz val="12"/>
        <color indexed="10"/>
        <rFont val="Dutch801 Rm BT"/>
        <family val="1"/>
      </rPr>
      <t>ø</t>
    </r>
    <r>
      <rPr>
        <sz val="12"/>
        <color indexed="10"/>
        <rFont val="Times New Roman"/>
        <family val="1"/>
      </rPr>
      <t>200</t>
    </r>
  </si>
  <si>
    <r>
      <t xml:space="preserve">Wentylator Rosenberg </t>
    </r>
    <r>
      <rPr>
        <sz val="12"/>
        <color indexed="10"/>
        <rFont val="Calibri"/>
        <family val="2"/>
      </rPr>
      <t>ø 250 L  ,N=0,165 kW</t>
    </r>
  </si>
  <si>
    <r>
      <t xml:space="preserve">Wentylator Rosenberg </t>
    </r>
    <r>
      <rPr>
        <sz val="12"/>
        <color indexed="17"/>
        <rFont val="Calibri"/>
        <family val="2"/>
      </rPr>
      <t>ø 250 L  ,N=0,165 kW</t>
    </r>
  </si>
  <si>
    <t>11.29</t>
  </si>
  <si>
    <t>11.30</t>
  </si>
  <si>
    <t>Klimatyzatory obsługujące pom. …..</t>
  </si>
  <si>
    <t>K3-Kn</t>
  </si>
  <si>
    <t>12.17</t>
  </si>
  <si>
    <t>Filtr EU 13</t>
  </si>
  <si>
    <t>Centrala wentylacyjna V=1800m³/h administracja</t>
  </si>
  <si>
    <t>Centrala wentylacyjna V=1800m³/h Chirurgia stom.</t>
  </si>
  <si>
    <t>21.1</t>
  </si>
  <si>
    <t>21.2</t>
  </si>
  <si>
    <t>21.3</t>
  </si>
  <si>
    <t>21.4</t>
  </si>
  <si>
    <t>21.5</t>
  </si>
  <si>
    <t>20.3</t>
  </si>
  <si>
    <t>20.4</t>
  </si>
  <si>
    <t>20.5</t>
  </si>
  <si>
    <t>20.6</t>
  </si>
  <si>
    <t>20.7</t>
  </si>
  <si>
    <t>20.8</t>
  </si>
  <si>
    <t>Układ zasilania w ciepło technologiczne</t>
  </si>
  <si>
    <r>
      <t>Centrala wentylacyjna VS-30-R-RH/SS V=4100/4000m</t>
    </r>
    <r>
      <rPr>
        <sz val="12"/>
        <rFont val="Czcionka tekstu podstawowego"/>
        <family val="0"/>
      </rPr>
      <t>³/h Qct=28,02 kW</t>
    </r>
  </si>
  <si>
    <t>Centrala wentylacyjna VS-30-R-RH/22 V=2500/2500m³/h Qct=11,02 kW</t>
  </si>
  <si>
    <t>Wentylatory  typ $-280S EX</t>
  </si>
  <si>
    <t>K3,K4</t>
  </si>
  <si>
    <t>21.6</t>
  </si>
  <si>
    <t>Wentylator  typ VISP/4-20-025S Ne+0,25 kW Ie=2,3A U=230V V=1000 m³/h</t>
  </si>
  <si>
    <t>22.1</t>
  </si>
  <si>
    <r>
      <t>Centrala wentylacyjna z odzyskiem ciepła V=2600 m</t>
    </r>
    <r>
      <rPr>
        <sz val="12"/>
        <rFont val="Czcionka tekstu podstawowego"/>
        <family val="0"/>
      </rPr>
      <t>³</t>
    </r>
    <r>
      <rPr>
        <sz val="9.6"/>
        <rFont val="Times New Roman"/>
        <family val="1"/>
      </rPr>
      <t>/h. Wymiennik krzyzowy</t>
    </r>
  </si>
  <si>
    <t>22.2</t>
  </si>
  <si>
    <t>22.3</t>
  </si>
  <si>
    <t>Centrala wentylacyjna I piętro</t>
  </si>
  <si>
    <t>WzC</t>
  </si>
  <si>
    <t>Węzeł cieplny</t>
  </si>
  <si>
    <t>Załacznik do Aneksu nr.1  do umowy  ZP/144/2014</t>
  </si>
  <si>
    <t>24.0</t>
  </si>
  <si>
    <t xml:space="preserve"> Centrum Symulacji Medycznej </t>
  </si>
  <si>
    <t>24.1</t>
  </si>
  <si>
    <t>24.2</t>
  </si>
  <si>
    <t>24.3</t>
  </si>
  <si>
    <t>NW3</t>
  </si>
  <si>
    <t>24.4</t>
  </si>
  <si>
    <t>NW4</t>
  </si>
  <si>
    <t>24.5</t>
  </si>
  <si>
    <t>NW5</t>
  </si>
  <si>
    <t>24.6</t>
  </si>
  <si>
    <t>NW6</t>
  </si>
  <si>
    <t>24.7</t>
  </si>
  <si>
    <t>NW7</t>
  </si>
  <si>
    <t>24.8</t>
  </si>
  <si>
    <t>24.9</t>
  </si>
  <si>
    <t>24.10</t>
  </si>
  <si>
    <t>WLA</t>
  </si>
  <si>
    <t>24.11</t>
  </si>
  <si>
    <t>Instalacja wody lodowej z  pompownią.</t>
  </si>
  <si>
    <t>Biobank</t>
  </si>
  <si>
    <t>25.1</t>
  </si>
  <si>
    <t>25.2</t>
  </si>
  <si>
    <t>25.3</t>
  </si>
  <si>
    <t>25.4</t>
  </si>
  <si>
    <t>Centrala wentylacyjna Klimor MCKS0!2030R/MCKS0112030L z wymiennikiem krzyżowymVn=2000m³/h;Vw=2000 m³/h ,Δp=300/300 Pa;Qct=16,8 kW  (80/60°C);Nun=0,75 kW,U=3x400/50 V/Hz,Ia=1,68 A, nn 2825 1/min;Nuw=0,75 kW,U=3x400 /50 V/Hz; Ia=1,68 A.nw=2825 1/min Filtry Fn1 (EU 4), Fn2 (EU4). Obsługuje pomieszczenia:</t>
  </si>
  <si>
    <t>Centrala wentylacyjna Klimor MCKS022730L/MCKS022230L z wymiennikiem krzyżowymVn=2610m³/h;Vw=2140 m³/h ,Δp=300/300 Pa;Qct=20,9 kW  (80/60°C);Nun=0,75 kW,U=3x400/50 V/Hz,Ia=1,68 A, n=2825 1/min;Nuw=0,75 kW,U=3x400 /50 V/Hz; Ia=1,68 A;n=2825 1/min; Filtry Fn1 (EU 4), Fn2 (EU4). Obsługuje pomieszczenia</t>
  </si>
  <si>
    <r>
      <t>Centrala wentylacyjna Klimor z wymiennikiem krzyżowym MCKS01530R/MCKS01530L Vn/Vw=500 m</t>
    </r>
    <r>
      <rPr>
        <sz val="12"/>
        <rFont val="Czcionka tekstu podstawowego"/>
        <family val="0"/>
      </rPr>
      <t>³</t>
    </r>
    <r>
      <rPr>
        <sz val="9.6"/>
        <rFont val="Times New Roman"/>
        <family val="1"/>
      </rPr>
      <t>/h,</t>
    </r>
    <r>
      <rPr>
        <sz val="9.6"/>
        <rFont val="Czcionka tekstu podstawowego"/>
        <family val="0"/>
      </rPr>
      <t>Δ</t>
    </r>
    <r>
      <rPr>
        <sz val="7.7"/>
        <rFont val="Times New Roman"/>
        <family val="1"/>
      </rPr>
      <t>=300 Pa,</t>
    </r>
  </si>
  <si>
    <t>KL</t>
  </si>
  <si>
    <t>Ciepło technologiczne do nagrzewnic,(pompa obiegowa,zawór trójdrogowy z siłownikiem,zawory odcinające ,filtr, manometry ,termometry)</t>
  </si>
  <si>
    <r>
      <t>Centrala wentylacyjna Salda VE/VW 1200 EKO 3.0 z wymiennikiem obrotowym Vn/Vw 1000 m</t>
    </r>
    <r>
      <rPr>
        <sz val="10"/>
        <rFont val="Czcionka tekstu podstawowego"/>
        <family val="0"/>
      </rPr>
      <t>³</t>
    </r>
    <r>
      <rPr>
        <sz val="8"/>
        <rFont val="Times New Roman"/>
        <family val="1"/>
      </rPr>
      <t>/h Nu=0,4 kW(400V) Qn=3,23kW,( 80/60</t>
    </r>
    <r>
      <rPr>
        <sz val="8"/>
        <rFont val="Czcionka tekstu podstawowego"/>
        <family val="0"/>
      </rPr>
      <t>°C);Qch=5,9kW (6/12 °C). Filtr EU 3. Pom. nr… Sala symulacyjna</t>
    </r>
  </si>
  <si>
    <r>
      <t>Centrala wentylacyjna Salda VE/VW 1200 EKO 3.0 z wymiennikiem obrotowym Vn/Vw 1000 m</t>
    </r>
    <r>
      <rPr>
        <sz val="10"/>
        <rFont val="Czcionka tekstu podstawowego"/>
        <family val="0"/>
      </rPr>
      <t>³</t>
    </r>
    <r>
      <rPr>
        <sz val="8"/>
        <rFont val="Times New Roman"/>
        <family val="1"/>
      </rPr>
      <t>/h Nu=0,4 kW(400V) Qn=3,23kW,( 80/60</t>
    </r>
    <r>
      <rPr>
        <sz val="8"/>
        <rFont val="Czcionka tekstu podstawowego"/>
        <family val="0"/>
      </rPr>
      <t>°C);Qch=5,9kW (6/12 °C). Filtr EU 3. Pom. nr….. Sala wielofunkcyjna</t>
    </r>
  </si>
  <si>
    <r>
      <t>Centrala wentylacyjna Salda VE/VW 1900 EKO 3.0 z wymiennikiem obrotowym Vn/Vw 1500 m</t>
    </r>
    <r>
      <rPr>
        <sz val="10"/>
        <rFont val="Czcionka tekstu podstawowego"/>
        <family val="0"/>
      </rPr>
      <t>³</t>
    </r>
    <r>
      <rPr>
        <sz val="8"/>
        <rFont val="Times New Roman"/>
        <family val="1"/>
      </rPr>
      <t>/h Nu=0,42 kW(400V) Qn=4,59kW,( 80/60</t>
    </r>
    <r>
      <rPr>
        <sz val="8"/>
        <rFont val="Czcionka tekstu podstawowego"/>
        <family val="0"/>
      </rPr>
      <t>°C);Qch=10,14 (6/12 °C). Filtr EU 3. Pom Nr. .. Sala seminaryjna</t>
    </r>
  </si>
  <si>
    <r>
      <t>Centrala wentylacyjna Salda VE/VW 2500 EKO 3.0 z wymiennikiem obrotowym Vn/Vw 1500 m</t>
    </r>
    <r>
      <rPr>
        <sz val="10"/>
        <rFont val="Czcionka tekstu podstawowego"/>
        <family val="0"/>
      </rPr>
      <t>³</t>
    </r>
    <r>
      <rPr>
        <sz val="8"/>
        <rFont val="Times New Roman"/>
        <family val="1"/>
      </rPr>
      <t>/h Nu=0,64 kW(400V) Qn=8,77kW,( 80/60</t>
    </r>
    <r>
      <rPr>
        <sz val="8"/>
        <rFont val="Czcionka tekstu podstawowego"/>
        <family val="0"/>
      </rPr>
      <t>°C);Qch=117,63 (6/12 °C). Filtr EU 3. Pom. nr. … Gabinety OSCI</t>
    </r>
  </si>
  <si>
    <r>
      <t>Centrala wentylacyjna Salda VE/VW 1900 EKO 3.0 z wymiennikiem obrotowym Vn/Vw 1500 m</t>
    </r>
    <r>
      <rPr>
        <sz val="10"/>
        <rFont val="Czcionka tekstu podstawowego"/>
        <family val="0"/>
      </rPr>
      <t>³</t>
    </r>
    <r>
      <rPr>
        <sz val="8"/>
        <rFont val="Times New Roman"/>
        <family val="1"/>
      </rPr>
      <t>/h Nu=0,42 kW(400V) Qn=4,59kW,( 80/60</t>
    </r>
    <r>
      <rPr>
        <sz val="8"/>
        <rFont val="Czcionka tekstu podstawowego"/>
        <family val="0"/>
      </rPr>
      <t>°C);Qch=10,14 (6/12 °C). Filtr EU 3. Pom .Nr. … Część administracyjna</t>
    </r>
  </si>
  <si>
    <r>
      <t>Centrala wentylacyjna Salda VE/VW 1900 EKO 3.0 z wymiennikiem obrotowym Vn/Vw 1740 m</t>
    </r>
    <r>
      <rPr>
        <sz val="10"/>
        <rFont val="Czcionka tekstu podstawowego"/>
        <family val="0"/>
      </rPr>
      <t>³</t>
    </r>
    <r>
      <rPr>
        <sz val="8"/>
        <rFont val="Times New Roman"/>
        <family val="1"/>
      </rPr>
      <t>/h Nu=0,48 kW(400V) Qn=6,21kW,( 80/60</t>
    </r>
    <r>
      <rPr>
        <sz val="8"/>
        <rFont val="Czcionka tekstu podstawowego"/>
        <family val="0"/>
      </rPr>
      <t>°C);Qch=13,34 (6/12 °C). Filtr EU 3. Pom. nr. … Zespół operacyjny</t>
    </r>
  </si>
  <si>
    <r>
      <t>Centrala wentylacyjna Salda VE/VW 2500 EKO 3.0 z wymiennikiem obrotowym Vn=2140 m</t>
    </r>
    <r>
      <rPr>
        <sz val="10"/>
        <rFont val="Czcionka tekstu podstawowego"/>
        <family val="0"/>
      </rPr>
      <t>³</t>
    </r>
    <r>
      <rPr>
        <sz val="8"/>
        <rFont val="Times New Roman"/>
        <family val="1"/>
      </rPr>
      <t>/h;</t>
    </r>
    <r>
      <rPr>
        <sz val="10"/>
        <rFont val="Times New Roman"/>
        <family val="1"/>
      </rPr>
      <t>Vw=1640  m</t>
    </r>
    <r>
      <rPr>
        <sz val="10"/>
        <rFont val="Czcionka tekstu podstawowego"/>
        <family val="0"/>
      </rPr>
      <t>³</t>
    </r>
    <r>
      <rPr>
        <sz val="8"/>
        <rFont val="Times New Roman"/>
        <family val="1"/>
      </rPr>
      <t>/h, Nu=0,64 kW(400V) Qn=8,77kW,( 80/60</t>
    </r>
    <r>
      <rPr>
        <sz val="8"/>
        <rFont val="Czcionka tekstu podstawowego"/>
        <family val="0"/>
      </rPr>
      <t>°C);Qch=17,63 (6/12 °C). Filtr EU 3. Komunikacja.</t>
    </r>
  </si>
  <si>
    <r>
      <t xml:space="preserve">Agregat wody lodowej NX/K/0302P Q=76 kW </t>
    </r>
    <r>
      <rPr>
        <sz val="10"/>
        <rFont val="Czcionka tekstu podstawowego"/>
        <family val="0"/>
      </rPr>
      <t xml:space="preserve"> .  Czynnik chłodniczy R410A Moduł hydrauliczny(zbiornik buforowy 400 l,naczynie wyrównawcze 12 l,pompa wodana Δ</t>
    </r>
    <r>
      <rPr>
        <sz val="8"/>
        <rFont val="Czcionka tekstu podstawowego"/>
        <family val="0"/>
      </rPr>
      <t xml:space="preserve">p=25,9 kPa,armatura. Nośnik płyn </t>
    </r>
    <r>
      <rPr>
        <sz val="10"/>
        <rFont val="Czcionka tekstu podstawowego"/>
        <family val="0"/>
      </rPr>
      <t xml:space="preserve"> Ergolit  parametrach 35%.. T:6/12°</t>
    </r>
    <r>
      <rPr>
        <sz val="8"/>
        <rFont val="Czcionka tekstu podstawowego"/>
        <family val="0"/>
      </rPr>
      <t>C</t>
    </r>
  </si>
  <si>
    <t>24.12</t>
  </si>
  <si>
    <r>
      <t>Wentylator kanałowy TD 500/160 V=390 m</t>
    </r>
    <r>
      <rPr>
        <sz val="10"/>
        <rFont val="Czcionka tekstu podstawowego"/>
        <family val="0"/>
      </rPr>
      <t>³</t>
    </r>
    <r>
      <rPr>
        <sz val="8"/>
        <rFont val="Arial"/>
        <family val="2"/>
      </rPr>
      <t>/h, N=68W(230V)</t>
    </r>
  </si>
  <si>
    <t>Klimatyzator typ NSZ-GE60VA/MUZ-GE60VA Qc h=6,0 kW, N=1,76 kW(230V)  (serwerownia)</t>
  </si>
  <si>
    <t>24.13</t>
  </si>
  <si>
    <r>
      <t>Wentylator  typ SILENT 100 V=50 m</t>
    </r>
    <r>
      <rPr>
        <sz val="10"/>
        <rFont val="Czcionka tekstu podstawowego"/>
        <family val="0"/>
      </rPr>
      <t>³</t>
    </r>
    <r>
      <rPr>
        <sz val="8"/>
        <rFont val="Arial"/>
        <family val="2"/>
      </rPr>
      <t>/h,N=8W(230V)</t>
    </r>
  </si>
  <si>
    <t>24.14</t>
  </si>
  <si>
    <t>KPppoż</t>
  </si>
  <si>
    <t>Klapy ppoż siłownik typ BELIMO BF 24-T-ST z zasilaczem BKN230-24</t>
  </si>
  <si>
    <t>25.5</t>
  </si>
  <si>
    <t>25.6</t>
  </si>
  <si>
    <r>
      <t>Wentylator DVS 190-2E,Qw=250 m</t>
    </r>
    <r>
      <rPr>
        <sz val="12"/>
        <rFont val="Czcionka tekstu podstawowego"/>
        <family val="0"/>
      </rPr>
      <t>³</t>
    </r>
    <r>
      <rPr>
        <sz val="9.6"/>
        <rFont val="Times New Roman"/>
        <family val="1"/>
      </rPr>
      <t>/h; U=230V;P=70w</t>
    </r>
  </si>
  <si>
    <t>Wentylator DVS 190-2E,Qw=250 m³/h; U=230V;P=70w</t>
  </si>
  <si>
    <r>
      <t>Wentylator DVS 190-2E Qw=160 m</t>
    </r>
    <r>
      <rPr>
        <sz val="12"/>
        <rFont val="Czcionka tekstu podstawowego"/>
        <family val="0"/>
      </rPr>
      <t>³</t>
    </r>
    <r>
      <rPr>
        <sz val="9.6"/>
        <rFont val="Times New Roman"/>
        <family val="1"/>
      </rPr>
      <t>/h;P=70W</t>
    </r>
  </si>
  <si>
    <r>
      <t>wentylator GISOL-100-160-500;Qw=60 m</t>
    </r>
    <r>
      <rPr>
        <sz val="12"/>
        <rFont val="Czcionka tekstu podstawowego"/>
        <family val="0"/>
      </rPr>
      <t>³</t>
    </r>
    <r>
      <rPr>
        <sz val="9.6"/>
        <rFont val="Times New Roman"/>
        <family val="1"/>
      </rPr>
      <t>/h</t>
    </r>
  </si>
  <si>
    <t>25.7</t>
  </si>
  <si>
    <t>25.8</t>
  </si>
  <si>
    <t>25.9</t>
  </si>
  <si>
    <t>25.10</t>
  </si>
  <si>
    <t>25.11</t>
  </si>
  <si>
    <t>25.12</t>
  </si>
  <si>
    <t>Ach2</t>
  </si>
  <si>
    <t>25.13</t>
  </si>
  <si>
    <t>25.14</t>
  </si>
  <si>
    <t>Klimatyzator FDK45KXE6 Qch=4,5 kW; Qg=5,0 kW</t>
  </si>
  <si>
    <t>25.15</t>
  </si>
  <si>
    <t>25.16</t>
  </si>
  <si>
    <t>25.17</t>
  </si>
  <si>
    <t>25.1.1</t>
  </si>
  <si>
    <t>ACH1</t>
  </si>
  <si>
    <t>Klimatyzator FDEN140VF Qch=14,0 kW; Qg=16,0 kW serwerownia</t>
  </si>
  <si>
    <t>Klimatyzator FDK22KXE6 Qch=2,2 kW; Qg=2,5 kW pom;1/6;1/9;1/10;1/15 ;2/14;2/15;2/4A.</t>
  </si>
  <si>
    <t>Klimatyzator FDK28KXE6 Qch=2,8 kW; Qg=3,2 kW, pom:2/5</t>
  </si>
  <si>
    <t>Klimatyzator FDK36KXE6 Qch=3,6 kW; Qg=4,0 kW, pom:1/11.</t>
  </si>
  <si>
    <t>Klimatyzator FDK5,6KXE6 Qch=5,6 kW; Qg=6,3 kW,pom:1/4</t>
  </si>
  <si>
    <t>Klimatyzator FDK71KXE6 Qch=7,1 kW; Qg=8,0 kW, pom:1/5</t>
  </si>
  <si>
    <r>
      <t>Centrala wentylacyjna KlimorMCKH034150R/MCKH033750L z wymiennikiem krzyżowymVn=4025m</t>
    </r>
    <r>
      <rPr>
        <sz val="12"/>
        <rFont val="Czcionka tekstu podstawowego"/>
        <family val="0"/>
      </rPr>
      <t>³</t>
    </r>
    <r>
      <rPr>
        <sz val="9.6"/>
        <rFont val="Times New Roman"/>
        <family val="1"/>
      </rPr>
      <t>/h;Vw=3660 m</t>
    </r>
    <r>
      <rPr>
        <sz val="9.6"/>
        <rFont val="Czcionka tekstu podstawowego"/>
        <family val="0"/>
      </rPr>
      <t>³</t>
    </r>
    <r>
      <rPr>
        <sz val="7.7"/>
        <rFont val="Times New Roman"/>
        <family val="1"/>
      </rPr>
      <t>/h ,</t>
    </r>
    <r>
      <rPr>
        <sz val="7.7"/>
        <rFont val="Czcionka tekstu podstawowego"/>
        <family val="0"/>
      </rPr>
      <t>Δp=500/500 Pa;;Qct=30,5 lW (80/60°C glikol propylenowy);Qch=16,9 kW(R410A);Nun=2,2 kW,U=3x400/50 V/Hz,Ia=4,48 A,nn=2840 1/min;Nuw=1,5 kW,U=3x400 /50 V/Hz; Ia=3,39 A,nw=1400 1/min: Filtry Fn1 (EU 5), Fn2 (EU9);Fw(EU4). Obsługuje pom. 2/10;2/11;2/11</t>
    </r>
  </si>
  <si>
    <t>25.18</t>
  </si>
  <si>
    <t>Nawilżacz powietrza</t>
  </si>
  <si>
    <t>Wartość brutto usługi serwisowej w skali 15 miesięcy w zł</t>
  </si>
  <si>
    <t>ACH 3</t>
  </si>
  <si>
    <t>Agregat chłodniczy  FDC400KXE6 ;Qch=40,3 kW; Qg=45,0 kW do  układu VRF. Czynnik 410A,fabryczny ładynek czynnika11,5kg</t>
  </si>
  <si>
    <t>Agregat chłodniczy  FDC140VSQch=14,0 kW, Qg=16,0 kW,czynnik 410A,ilość czynnika 3,8 kg.[ serwerownia]. Pracują naprzemiennie.</t>
  </si>
  <si>
    <t>KL1-KL7</t>
  </si>
  <si>
    <t>KL8</t>
  </si>
  <si>
    <t>KL9</t>
  </si>
  <si>
    <t>KL10</t>
  </si>
  <si>
    <t>KL11</t>
  </si>
  <si>
    <t>KL12,13</t>
  </si>
  <si>
    <t>Agregat chłodniczy FDC200VS;Qch=20,0 kW . Czynnik chłodniczy 410A. Ilość czynnika5,4 kg. Do obsługi NW1</t>
  </si>
  <si>
    <t>25.1.2</t>
  </si>
  <si>
    <t>Filtry EU</t>
  </si>
  <si>
    <t>Agregat wody lodowej dla N1 typ  INARC/K 91 R410a, 5,2 kG, P=3,0 bar</t>
  </si>
  <si>
    <t>Agregat wody lodowej dla N3 typ  INARC/K 91 R410a, 5,2 kG, P=3,0 bar</t>
  </si>
  <si>
    <t>25.19</t>
  </si>
  <si>
    <t>25.20</t>
  </si>
  <si>
    <t>25.21</t>
  </si>
  <si>
    <t>ACH 4</t>
  </si>
  <si>
    <t>ACH 5</t>
  </si>
  <si>
    <t>Agregat chłodniczy OP-MSUM093 (SMLZO45ME) Qch=… kW, obsługuje pom:1/8 zamrażarki</t>
  </si>
  <si>
    <t>Ach/6</t>
  </si>
  <si>
    <t>Agregat chłodniczy  OP-MSUM093 Qch=…. kW,obsługuje pom. 1/9B Dewary</t>
  </si>
  <si>
    <t>Agregat chłodniczy  OP-MSUM093 Qch=…. kW,obsługuje pom. 1/9A Komórki</t>
  </si>
  <si>
    <t>Chłodnie:</t>
  </si>
  <si>
    <t>Laboratoria</t>
  </si>
  <si>
    <t>Chłodnica powietrza STE32BL7</t>
  </si>
  <si>
    <t>CHP1</t>
  </si>
  <si>
    <t>CHP2</t>
  </si>
  <si>
    <t>CHP 3</t>
  </si>
  <si>
    <t>Chłodnica powietrza  EVS520 EDQ=…. kW,obsługuje pom. 1/9A</t>
  </si>
  <si>
    <t>Chłodnica powietrza  EVS520 ED Q=    kW.obsługuje pomieszczenie 1/9B</t>
  </si>
  <si>
    <t xml:space="preserve">kpl </t>
  </si>
  <si>
    <t>Obsługuje Ki Z Chemii Farmaceutycznej pom.1,15;1,16;1,17;1,18;1,5</t>
  </si>
  <si>
    <t>8,14,1</t>
  </si>
  <si>
    <t>Klimatyzator SRC63ZK-S/SRK63ZK  czynnik R410A, Qch=6,3 kW</t>
  </si>
  <si>
    <t>Klimatyzator SRC71ZK-S/SRK71ZK  czynnik R410A, Qch=7,1 kW</t>
  </si>
  <si>
    <t>Klimatyzator FDC100VS/FDN100VF1</t>
  </si>
  <si>
    <t>8.14.2</t>
  </si>
  <si>
    <t>8.14.3</t>
  </si>
  <si>
    <t>8.14.4</t>
  </si>
  <si>
    <t>Układy zasilania w ciepło technologiczne , pompa cyrkulacyjna, zawór  trójdrogowy</t>
  </si>
  <si>
    <t>8.14.5</t>
  </si>
  <si>
    <t>Instalacja odzysku ciepła w układzie posrednim</t>
  </si>
  <si>
    <t>Wentylator wyciagowy dygestorum</t>
  </si>
  <si>
    <r>
      <t>Centrala wentylacyjna ERATO 2/RG-133A/1-1;1-1/P;L V= 4500/4500 m</t>
    </r>
    <r>
      <rPr>
        <sz val="12"/>
        <color indexed="17"/>
        <rFont val="Czcionka tekstu podstawowego"/>
        <family val="0"/>
      </rPr>
      <t>³</t>
    </r>
    <r>
      <rPr>
        <sz val="9.6"/>
        <color indexed="17"/>
        <rFont val="Times New Roman"/>
        <family val="1"/>
      </rPr>
      <t xml:space="preserve">/h, </t>
    </r>
    <r>
      <rPr>
        <sz val="9.6"/>
        <color indexed="17"/>
        <rFont val="Czcionka tekstu podstawowego"/>
        <family val="0"/>
      </rPr>
      <t>Δ</t>
    </r>
    <r>
      <rPr>
        <sz val="7.7"/>
        <color indexed="17"/>
        <rFont val="Times New Roman"/>
        <family val="1"/>
      </rPr>
      <t>P= 300/300v_Pa Filtr EU 4,wym. Glikol RGH8/EC2  28,3 kW,</t>
    </r>
    <r>
      <rPr>
        <sz val="7.7"/>
        <color indexed="17"/>
        <rFont val="Dutch801 Rm BT"/>
        <family val="1"/>
      </rPr>
      <t>ø=1",Q=36,7 kW, Wentylator RH31C/M-90/2P/1,5 SFP: 1,18 kW/m</t>
    </r>
    <r>
      <rPr>
        <sz val="7.7"/>
        <color indexed="17"/>
        <rFont val="Czcionka tekstu podstawowego"/>
        <family val="0"/>
      </rPr>
      <t>³s; wymiennik glikolowy  RGC8/EC2 28,3 kW; wentylator RH31C/M-90/2P/1,5 SFP: 1,18 kW/m³</t>
    </r>
    <r>
      <rPr>
        <sz val="6.15"/>
        <color indexed="17"/>
        <rFont val="Czcionka tekstu podstawowego"/>
        <family val="0"/>
      </rPr>
      <t>s</t>
    </r>
  </si>
  <si>
    <t>Klimazytatory: serwerownia, apteka,sala Rad Wydziału,pom 1.33</t>
  </si>
  <si>
    <t>8.26.1</t>
  </si>
  <si>
    <t>8.11.1</t>
  </si>
  <si>
    <t>8.14.6</t>
  </si>
  <si>
    <t>CNW5</t>
  </si>
  <si>
    <t>Wentyl. 02/1</t>
  </si>
  <si>
    <t>Wentyl. 02/2</t>
  </si>
  <si>
    <t>Obsługuje Ki Z Chemii Farmaceutycznej pom.   , Aptekę. Korytarz piwnica</t>
  </si>
  <si>
    <t>AW</t>
  </si>
  <si>
    <t>Cenrala nawiewna Wentylacja apteki V=1000m³/h  pom 1.32</t>
  </si>
  <si>
    <r>
      <t>Klimatyzator   Q=</t>
    </r>
    <r>
      <rPr>
        <sz val="10"/>
        <color indexed="10"/>
        <rFont val="Times New Roman"/>
        <family val="1"/>
      </rPr>
      <t xml:space="preserve">0 </t>
    </r>
    <r>
      <rPr>
        <sz val="10"/>
        <color indexed="17"/>
        <rFont val="Times New Roman"/>
        <family val="1"/>
      </rPr>
      <t>kW   obsługuje pom. apteki pom . 1.32</t>
    </r>
  </si>
  <si>
    <t>8.11.2</t>
  </si>
  <si>
    <r>
      <t>Agregat grzewczo wentylacyjny V=2500 m</t>
    </r>
    <r>
      <rPr>
        <sz val="12"/>
        <rFont val="Czcionka tekstu podstawowego"/>
        <family val="0"/>
      </rPr>
      <t>³</t>
    </r>
    <r>
      <rPr>
        <sz val="9.6"/>
        <rFont val="Times New Roman"/>
        <family val="1"/>
      </rPr>
      <t>/h</t>
    </r>
    <r>
      <rPr>
        <sz val="12"/>
        <rFont val="Times New Roman"/>
        <family val="1"/>
      </rPr>
      <t>,Δp=120 Pa, Q=33.0 kW zamontowany pod stropem pom. -1.44 Komunikacja.</t>
    </r>
    <r>
      <rPr>
        <sz val="8"/>
        <rFont val="Times New Roman"/>
        <family val="1"/>
      </rPr>
      <t>Obsługuje pomieszczenia piwnicy w osiach 14-19</t>
    </r>
  </si>
  <si>
    <t>8.12.1</t>
  </si>
  <si>
    <t>8.13.1</t>
  </si>
  <si>
    <r>
      <t>Klimatyzator  Q=</t>
    </r>
    <r>
      <rPr>
        <sz val="12"/>
        <color indexed="10"/>
        <rFont val="Times New Roman"/>
        <family val="1"/>
      </rPr>
      <t>5,0</t>
    </r>
    <r>
      <rPr>
        <sz val="12"/>
        <rFont val="Times New Roman"/>
        <family val="1"/>
      </rPr>
      <t xml:space="preserve"> kW  Sala czarna</t>
    </r>
  </si>
  <si>
    <t>Klimatyzator Q= 6,1 kW Biuro rektora</t>
  </si>
  <si>
    <t>7.7</t>
  </si>
  <si>
    <t>Klimatyzator Q= 3.1 kW serwerownia</t>
  </si>
  <si>
    <t xml:space="preserve">  Rektorat.   ul. Skłodowskiej-Curie 3a</t>
  </si>
  <si>
    <t>Wentylator WD 200,agregat wentylacyjny Ne 2,0 korytarz prz biurze rektora (lokalizaxja strych)</t>
  </si>
  <si>
    <t>Obsługuje pom. Katedry Mikrobiologii parter, Chemii Farmaceutycznej pom I p,. Audytorium Maxi</t>
  </si>
  <si>
    <t>8.1.1</t>
  </si>
  <si>
    <t>DW1,DW2;DW5</t>
  </si>
  <si>
    <r>
      <t>Wentylator dachowy chemoodporny WDc/sw-25-K  V=1000m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>/h;</t>
    </r>
    <r>
      <rPr>
        <sz val="12"/>
        <rFont val="Czcionka tekstu podstawowego"/>
        <family val="0"/>
      </rPr>
      <t>Δp=390 Pa, U=400 V,N=0,37kW; Ia=1,2 A</t>
    </r>
  </si>
  <si>
    <t>8.1.2</t>
  </si>
  <si>
    <t>DW3</t>
  </si>
  <si>
    <r>
      <t>Wentylator dachowy chemoodporny WDc/s-31-K-(Ex), V=1500m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>/h;</t>
    </r>
    <r>
      <rPr>
        <sz val="12"/>
        <rFont val="Czcionka tekstu podstawowego"/>
        <family val="0"/>
      </rPr>
      <t>Δp=390 Pa, U=400 V,N=0,75kW; Ia=2,1 A</t>
    </r>
  </si>
  <si>
    <r>
      <t>Wentylator dachowy chemoodporny WDc/s-31-K, V=1500m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>/h;</t>
    </r>
    <r>
      <rPr>
        <sz val="12"/>
        <rFont val="Czcionka tekstu podstawowego"/>
        <family val="0"/>
      </rPr>
      <t>Δp=390 Pa, U=400 V,N=0,37kW; Ia=2,1 A</t>
    </r>
  </si>
  <si>
    <t>8.1.3</t>
  </si>
  <si>
    <t>DW4</t>
  </si>
  <si>
    <t>Wentylatorownia na zewnatrz budynku A w osiach 24-25 , oraz wentylatorownie numer 11 i 12  na dachu budynku , obsługujące  K i Z Chemii Organicznej.</t>
  </si>
  <si>
    <r>
      <t>B</t>
    </r>
    <r>
      <rPr>
        <b/>
        <sz val="16"/>
        <rFont val="Times New Roman"/>
        <family val="1"/>
      </rPr>
      <t>udynek Główny Wydziału Farmaceutycznego. Ul. Gen. Hallera 107</t>
    </r>
  </si>
  <si>
    <t>8.1.4</t>
  </si>
  <si>
    <t>W11-01-11-12</t>
  </si>
  <si>
    <t>Wentylatory typ FK w wentylatorowni nr 11</t>
  </si>
  <si>
    <t>8.1.5</t>
  </si>
  <si>
    <t>W 12-02-W12-</t>
  </si>
  <si>
    <t>Wentylatorownia na zewnatrz budynku A w osiach 22-23 , obsługująca piwnicę w  budynku A przeznaczoną dla  K i Z Mikrobiologii Farmaceutycznej</t>
  </si>
  <si>
    <t>8.1.6</t>
  </si>
  <si>
    <t>Klimatyzator Q=3,1 kW w pom 1,9 IR</t>
  </si>
  <si>
    <r>
      <t>Centrala nawiewno wywiewna z odzyskiem ciepła poprzez wymiennik krzyźowy  VS-15900/15900 m</t>
    </r>
    <r>
      <rPr>
        <sz val="10"/>
        <rFont val="Czcionka tekstu podstawowego"/>
        <family val="0"/>
      </rPr>
      <t>³</t>
    </r>
    <r>
      <rPr>
        <sz val="10"/>
        <rFont val="Times New Roman"/>
        <family val="1"/>
      </rPr>
      <t>/h ,</t>
    </r>
    <r>
      <rPr>
        <sz val="10"/>
        <rFont val="Czcionka tekstu podstawowego"/>
        <family val="0"/>
      </rPr>
      <t>Δp=500/900 Pa; Q=84,9 kW N=11,0/11,0 kW. I=21,5/21,5 A 3x400 V</t>
    </r>
  </si>
  <si>
    <r>
      <t>Centrala nawiewno wywiewna z odzyskiem ciepła poprzez wymiennik krzyźowy VS75-R-PHC/SFS-8600/8500 m</t>
    </r>
    <r>
      <rPr>
        <sz val="10"/>
        <rFont val="Czcionka tekstu podstawowego"/>
        <family val="0"/>
      </rPr>
      <t>³</t>
    </r>
    <r>
      <rPr>
        <sz val="10"/>
        <rFont val="Times New Roman"/>
        <family val="1"/>
      </rPr>
      <t>/h ,</t>
    </r>
    <r>
      <rPr>
        <sz val="10"/>
        <rFont val="Czcionka tekstu podstawowego"/>
        <family val="0"/>
      </rPr>
      <t>Δp=800/500 Pa; Qg=64 kW, ,N=11,0/11,0 kW. I=21,5/21,5 A 3x400 V</t>
    </r>
  </si>
  <si>
    <t>8.2.1</t>
  </si>
  <si>
    <t>8.1.3.1</t>
  </si>
  <si>
    <t>RW</t>
  </si>
  <si>
    <t>8.2.2</t>
  </si>
  <si>
    <t>Agregat chłodniczy  AJY108 LALH Qch =33,5 kW, Qg=37,5 R410A 11,8 kg</t>
  </si>
  <si>
    <t>Filtry Heppa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</si>
  <si>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</si>
  <si>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8.</t>
  </si>
  <si>
    <r>
      <t>Centrala nawiewna z  posrednim  odzyskiem ciepłaV=12200/11800 m</t>
    </r>
    <r>
      <rPr>
        <sz val="10"/>
        <rFont val="Czcionka tekstu podstawowego"/>
        <family val="0"/>
      </rPr>
      <t>³/h,Δp=600/600 Pa; Qg=107,7 kW; N=3,6/3,3 kW</t>
    </r>
  </si>
  <si>
    <t>CN2/CW2</t>
  </si>
  <si>
    <r>
      <t xml:space="preserve">Wentylator dachowy chemoodporny </t>
    </r>
    <r>
      <rPr>
        <sz val="12"/>
        <color indexed="56"/>
        <rFont val="Times New Roman"/>
        <family val="1"/>
      </rPr>
      <t>WDc/sw-25-K  V=1000m</t>
    </r>
    <r>
      <rPr>
        <sz val="12"/>
        <color indexed="56"/>
        <rFont val="Czcionka tekstu podstawowego"/>
        <family val="0"/>
      </rPr>
      <t>³</t>
    </r>
    <r>
      <rPr>
        <sz val="12"/>
        <color indexed="56"/>
        <rFont val="Times New Roman"/>
        <family val="1"/>
      </rPr>
      <t>/h;</t>
    </r>
    <r>
      <rPr>
        <sz val="12"/>
        <color indexed="56"/>
        <rFont val="Czcionka tekstu podstawowego"/>
        <family val="0"/>
      </rPr>
      <t>Δp=390 Pa, U=400 V,N=0,37kW; Ia=1,2 A</t>
    </r>
  </si>
  <si>
    <t>8.9.1</t>
  </si>
  <si>
    <t>8.9.2</t>
  </si>
  <si>
    <t>Obsługuje  K iZ Chemii Fizycznej , Dziekanat.Biblioteka, Korytarz piwnica</t>
  </si>
  <si>
    <t xml:space="preserve">CT </t>
  </si>
  <si>
    <t>8.10.1</t>
  </si>
  <si>
    <t>OC</t>
  </si>
  <si>
    <t>8.10.2</t>
  </si>
  <si>
    <t>8.13.2</t>
  </si>
  <si>
    <t>Wentylatorownia nawiewna  nr 8i9 i w osiach 5-8 piwnica i wentylatorownia  wywiewna nr 11 w osiach 6-7 IIIp Obsługuje Ki Z Bromatologii i Chemii Nieorganicznej. Instalacja w osiach  1-10 budynku.</t>
  </si>
  <si>
    <r>
      <t>Centrala wentylacyjna z pośrednim odzyskiem ciepła V=15000/13300 m</t>
    </r>
    <r>
      <rPr>
        <sz val="12"/>
        <rFont val="Czcionka tekstu podstawowego"/>
        <family val="0"/>
      </rPr>
      <t>³</t>
    </r>
    <r>
      <rPr>
        <sz val="9.6"/>
        <rFont val="Times New Roman"/>
        <family val="1"/>
      </rPr>
      <t>/h,</t>
    </r>
    <r>
      <rPr>
        <sz val="9.6"/>
        <rFont val="Czcionka tekstu podstawowego"/>
        <family val="0"/>
      </rPr>
      <t>Δp=600/600 Pa;Qg=180,9 kW,Qodz.=77,7 kW ;N=7,5/5,5 kW; Ia=14,5/10,9 A, SFP=1,795/1,394 W/m³</t>
    </r>
    <r>
      <rPr>
        <sz val="7.7"/>
        <rFont val="Czcionka tekstu podstawowego"/>
        <family val="0"/>
      </rPr>
      <t>/s</t>
    </r>
  </si>
  <si>
    <t>9.1.1</t>
  </si>
  <si>
    <t>9.1.2</t>
  </si>
  <si>
    <t>K1, K2</t>
  </si>
  <si>
    <t>9.1.3</t>
  </si>
  <si>
    <t>9.1.4</t>
  </si>
  <si>
    <t>9.1.5</t>
  </si>
  <si>
    <t>9.1.6</t>
  </si>
  <si>
    <r>
      <t>Centrala nawiewna z pośrednim odzyskiem ciepła obsługująca Dziekanat i Biblioteką. V= 3600/3600 m</t>
    </r>
    <r>
      <rPr>
        <b/>
        <sz val="12"/>
        <rFont val="Czcionka tekstu podstawowego"/>
        <family val="0"/>
      </rPr>
      <t>³/h</t>
    </r>
    <r>
      <rPr>
        <b/>
        <sz val="12"/>
        <rFont val="Times New Roman"/>
        <family val="1"/>
      </rPr>
      <t xml:space="preserve"> .</t>
    </r>
    <r>
      <rPr>
        <b/>
        <sz val="12"/>
        <rFont val="Czcionka tekstu podstawowego"/>
        <family val="0"/>
      </rPr>
      <t>Δ</t>
    </r>
    <r>
      <rPr>
        <b/>
        <sz val="9.6"/>
        <rFont val="Times New Roman"/>
        <family val="1"/>
      </rPr>
      <t>p=600/600 Pa Qg=28,0 kW. N=1,5/1,1 kW</t>
    </r>
    <r>
      <rPr>
        <b/>
        <sz val="12"/>
        <rFont val="Times New Roman"/>
        <family val="1"/>
      </rPr>
      <t xml:space="preserve">      </t>
    </r>
  </si>
  <si>
    <t>8.10.3</t>
  </si>
  <si>
    <t>8.9.3</t>
  </si>
  <si>
    <t>8.9.4</t>
  </si>
  <si>
    <t>8.9.5</t>
  </si>
  <si>
    <t>Wk</t>
  </si>
  <si>
    <t>Wentylator kanałowy typ. Obsługujący sprężarke w pom…….</t>
  </si>
  <si>
    <r>
      <t>Centrala wentylacyjna z odzyskiem pośrednim V=7100/7500 m</t>
    </r>
    <r>
      <rPr>
        <b/>
        <sz val="12"/>
        <rFont val="Czcionka tekstu podstawowego"/>
        <family val="0"/>
      </rPr>
      <t>³</t>
    </r>
    <r>
      <rPr>
        <b/>
        <sz val="9.6"/>
        <rFont val="Times New Roman"/>
        <family val="1"/>
      </rPr>
      <t xml:space="preserve">/h, </t>
    </r>
    <r>
      <rPr>
        <b/>
        <sz val="9.6"/>
        <rFont val="Czcionka tekstu podstawowego"/>
        <family val="0"/>
      </rPr>
      <t>ΔP=600/600 Pa, Qg=77 kW, N=1,25/1,41 kW. Obsługuje pomieszczenia : 1,33(15);1.34(15a)1,35 (13/14)</t>
    </r>
  </si>
  <si>
    <t>Ws</t>
  </si>
  <si>
    <t>Wentylator wyciagowy z szafy wentylowanej</t>
  </si>
  <si>
    <t>8.13.3</t>
  </si>
  <si>
    <t>8.13.4</t>
  </si>
  <si>
    <t>8.13.5</t>
  </si>
  <si>
    <t>Budynek Laboratoryjny Wydziału Farmaceutycznego</t>
  </si>
  <si>
    <t>9.3</t>
  </si>
  <si>
    <t>9.2.</t>
  </si>
  <si>
    <r>
      <t>Centrala wentylacyjna z pośrednim odzyskiem ciepła V=12100/10700 m</t>
    </r>
    <r>
      <rPr>
        <sz val="12"/>
        <rFont val="Czcionka tekstu podstawowego"/>
        <family val="0"/>
      </rPr>
      <t>³</t>
    </r>
    <r>
      <rPr>
        <sz val="9.6"/>
        <rFont val="Times New Roman"/>
        <family val="1"/>
      </rPr>
      <t>/h,</t>
    </r>
    <r>
      <rPr>
        <sz val="9.6"/>
        <rFont val="Czcionka tekstu podstawowego"/>
        <family val="0"/>
      </rPr>
      <t>Δp=600/600 Pa;Qg=81,9 kW,Qodz.=</t>
    </r>
    <r>
      <rPr>
        <sz val="9.6"/>
        <color indexed="10"/>
        <rFont val="Czcionka tekstu podstawowego"/>
        <family val="0"/>
      </rPr>
      <t xml:space="preserve">77,7 </t>
    </r>
    <r>
      <rPr>
        <sz val="9.6"/>
        <rFont val="Czcionka tekstu podstawowego"/>
        <family val="0"/>
      </rPr>
      <t xml:space="preserve">kW ;N=5,5/4,0 kW; </t>
    </r>
    <r>
      <rPr>
        <sz val="9.6"/>
        <color indexed="10"/>
        <rFont val="Czcionka tekstu podstawowego"/>
        <family val="0"/>
      </rPr>
      <t>Ia=14,5/10,9 A, SFP=1,795/1,394</t>
    </r>
    <r>
      <rPr>
        <sz val="9.6"/>
        <rFont val="Czcionka tekstu podstawowego"/>
        <family val="0"/>
      </rPr>
      <t xml:space="preserve"> W/m³</t>
    </r>
    <r>
      <rPr>
        <sz val="7.7"/>
        <rFont val="Czcionka tekstu podstawowego"/>
        <family val="0"/>
      </rPr>
      <t>/s</t>
    </r>
  </si>
  <si>
    <t>9.2.1</t>
  </si>
  <si>
    <t>9.2.2</t>
  </si>
  <si>
    <t>9.2.3</t>
  </si>
  <si>
    <t>9.2.4</t>
  </si>
  <si>
    <r>
      <t>Centrala wentylacyjna z pośrednim odzyskiem ciepła V=11500/11000 m</t>
    </r>
    <r>
      <rPr>
        <sz val="12"/>
        <rFont val="Czcionka tekstu podstawowego"/>
        <family val="0"/>
      </rPr>
      <t>³</t>
    </r>
    <r>
      <rPr>
        <sz val="9.6"/>
        <rFont val="Times New Roman"/>
        <family val="1"/>
      </rPr>
      <t>/h,</t>
    </r>
    <r>
      <rPr>
        <sz val="9.6"/>
        <rFont val="Czcionka tekstu podstawowego"/>
        <family val="0"/>
      </rPr>
      <t>Δp=600/600 Pa;</t>
    </r>
    <r>
      <rPr>
        <sz val="9.6"/>
        <color indexed="10"/>
        <rFont val="Czcionka tekstu podstawowego"/>
        <family val="0"/>
      </rPr>
      <t xml:space="preserve">Qg=81,9 kW,Qodz.=77,7 </t>
    </r>
    <r>
      <rPr>
        <sz val="9.6"/>
        <rFont val="Czcionka tekstu podstawowego"/>
        <family val="0"/>
      </rPr>
      <t xml:space="preserve">kW ;N=5,5/4,0 kW; </t>
    </r>
    <r>
      <rPr>
        <sz val="9.6"/>
        <color indexed="10"/>
        <rFont val="Czcionka tekstu podstawowego"/>
        <family val="0"/>
      </rPr>
      <t>Ia=14,5/10,9 A, SFP=1,795/1,394</t>
    </r>
    <r>
      <rPr>
        <sz val="9.6"/>
        <rFont val="Czcionka tekstu podstawowego"/>
        <family val="0"/>
      </rPr>
      <t xml:space="preserve"> W/m³</t>
    </r>
    <r>
      <rPr>
        <sz val="7.7"/>
        <rFont val="Czcionka tekstu podstawowego"/>
        <family val="0"/>
      </rPr>
      <t>/s</t>
    </r>
  </si>
  <si>
    <t>9.3.1</t>
  </si>
  <si>
    <t>9.3.2</t>
  </si>
  <si>
    <t>9.3.3</t>
  </si>
  <si>
    <t>9.3.4</t>
  </si>
  <si>
    <t>9.4</t>
  </si>
  <si>
    <r>
      <t>Centrala wentylacyjna z pośrednim odzyskiem ciepła V=6300/5900 m</t>
    </r>
    <r>
      <rPr>
        <sz val="12"/>
        <rFont val="Czcionka tekstu podstawowego"/>
        <family val="0"/>
      </rPr>
      <t>³</t>
    </r>
    <r>
      <rPr>
        <sz val="9.6"/>
        <rFont val="Times New Roman"/>
        <family val="1"/>
      </rPr>
      <t>/h,</t>
    </r>
    <r>
      <rPr>
        <sz val="9.6"/>
        <rFont val="Czcionka tekstu podstawowego"/>
        <family val="0"/>
      </rPr>
      <t>Δp=600/600 Pa;</t>
    </r>
    <r>
      <rPr>
        <sz val="9.6"/>
        <color indexed="10"/>
        <rFont val="Czcionka tekstu podstawowego"/>
        <family val="0"/>
      </rPr>
      <t xml:space="preserve">Qg=81,9 kW,Qodz.=77,7 kW </t>
    </r>
    <r>
      <rPr>
        <sz val="9.6"/>
        <rFont val="Czcionka tekstu podstawowego"/>
        <family val="0"/>
      </rPr>
      <t xml:space="preserve">;N=3,0/2,2 kW; </t>
    </r>
    <r>
      <rPr>
        <sz val="9.6"/>
        <color indexed="10"/>
        <rFont val="Czcionka tekstu podstawowego"/>
        <family val="0"/>
      </rPr>
      <t>Ia=14,5/10,9 A, SFP=1,795/1,394</t>
    </r>
    <r>
      <rPr>
        <sz val="9.6"/>
        <rFont val="Czcionka tekstu podstawowego"/>
        <family val="0"/>
      </rPr>
      <t xml:space="preserve"> W/m³</t>
    </r>
    <r>
      <rPr>
        <sz val="7.7"/>
        <rFont val="Czcionka tekstu podstawowego"/>
        <family val="0"/>
      </rPr>
      <t>/s</t>
    </r>
  </si>
  <si>
    <t>9.4.1</t>
  </si>
  <si>
    <t>9.4.2</t>
  </si>
  <si>
    <t>9.4.3</t>
  </si>
  <si>
    <t>9.4.4</t>
  </si>
  <si>
    <t>Wentylatorownia   nr 15 IV pietro i w osiach  21-23  Obsługuje pomieszczenia K i Z Chemii Analitycznej nr.: 2,9(210);2,10(211)2,11;2,12;2,32;2,32;2,33;2,34;2,35;2,36 oraz Ki Z Toksykologii obsługuje pom.:3,4(306);3,5(307);3.6;3.7;3.8;3.25. Położone w osiach 16-27 budynku</t>
  </si>
  <si>
    <t>Wentylatorownia nawiewna  nr 6i7 i w osiach 11-14 piwnica i wentylatorownia  wywiewna nr ... w osiach  IVp Obsługuje Pomieszczenia K i Z Technologii Chemicznej Srodków Leczniczych pom. 0,8;0,37;0,38;0,39 (parter) i Ki Z Farmacji Stosowanej pom 1,9;1,10;1,12;1,13;1,41;;1,42;1,43;1,44.  Położonych w osiach 16-24 budynku</t>
  </si>
  <si>
    <t>Wentylatorownia nr.12 w osiach 11-13 IV piętro obsługuje pomieszczenia  3.1(301a);3.15(301b Sale kopmputerowe</t>
  </si>
  <si>
    <t>9.5</t>
  </si>
  <si>
    <r>
      <t>Centrala wentylacyjna  Optima NW-2-P-WO-/RE-Hw/CHw-T1/T2-We 4000/4000 m/h</t>
    </r>
    <r>
      <rPr>
        <sz val="12"/>
        <rFont val="Arial"/>
        <family val="2"/>
      </rPr>
      <t>³</t>
    </r>
    <r>
      <rPr>
        <sz val="12"/>
        <rFont val="Times New Roman"/>
        <family val="1"/>
      </rPr>
      <t xml:space="preserve"> Odzysk ciepła .Wm. Obrotowy. Sale komputerowe</t>
    </r>
  </si>
  <si>
    <t>9.2.5</t>
  </si>
  <si>
    <t>Klimatyzator pom 37</t>
  </si>
  <si>
    <t>Wentylatorownia zewnetrzna na dachu budynku w osiach 35-40</t>
  </si>
  <si>
    <t>Centrala wentylacyjna  Optima NW-1-L-Wk-HE/T1-D-2700/2700. Odzysk ciepła Wymiennik obrotowy obsługuje pom. K i Z Farmakodynamiki położone w osiach 35-40 na II piętrze.</t>
  </si>
  <si>
    <t>9.6</t>
  </si>
  <si>
    <t>9.7</t>
  </si>
  <si>
    <t>9.8</t>
  </si>
  <si>
    <t>9.9</t>
  </si>
  <si>
    <t>9.10</t>
  </si>
  <si>
    <t>9.5.1</t>
  </si>
  <si>
    <t>N6-W6</t>
  </si>
  <si>
    <t>9.11.1</t>
  </si>
  <si>
    <t>9.11.2</t>
  </si>
  <si>
    <t>9.11.3</t>
  </si>
  <si>
    <t>Klimatyzator</t>
  </si>
  <si>
    <t>9.12.1</t>
  </si>
  <si>
    <t>Centrala wentylacyjna  Odzysk ciepła obsługuje pomieszczenia K i Z Farmacji Stosowanej  w osiach 35-40 na I piętrze.</t>
  </si>
  <si>
    <t>9.12.2</t>
  </si>
  <si>
    <t>9.12.3</t>
  </si>
  <si>
    <t xml:space="preserve">Klimatyzator </t>
  </si>
  <si>
    <t>N0-W0</t>
  </si>
  <si>
    <t>17.2</t>
  </si>
  <si>
    <t>17.3</t>
  </si>
  <si>
    <t>2.30</t>
  </si>
  <si>
    <t>Klimatyzator toksykologia</t>
  </si>
  <si>
    <t>8.1.7</t>
  </si>
  <si>
    <t>13.9</t>
  </si>
  <si>
    <t>Bud B-15  ul Dębinki 7</t>
  </si>
  <si>
    <t>Agregat wentylacyjny z odzyskiem ciepła sala wydawnictw V=550m³/h, EU 3</t>
  </si>
  <si>
    <t>WO</t>
  </si>
  <si>
    <t>Wentylator wyciagowy</t>
  </si>
  <si>
    <t>20.9</t>
  </si>
  <si>
    <t>Bud. Administracyjny ul. Dębinki 1</t>
  </si>
  <si>
    <t>19.2</t>
  </si>
  <si>
    <t>Wg</t>
  </si>
  <si>
    <t>Turbowent</t>
  </si>
  <si>
    <t>Bud Stomatologi ul Dębowa 1a</t>
  </si>
  <si>
    <t>Bud. Toksykologii Środowiska ul. Dębowa 23</t>
  </si>
  <si>
    <t>Klimatryzator MXZ 4D83VA/MSZ-EF35VEM;  Qch=</t>
  </si>
  <si>
    <t>Klimatryzator MXZ 4D83VA/MSZ-EF25VEM; Qch=</t>
  </si>
  <si>
    <t>Klimatyzator serwerowniaQch=</t>
  </si>
  <si>
    <t xml:space="preserve"> Centrum Symulacji Medycznej ul. Dębowa 25</t>
  </si>
  <si>
    <r>
      <t>Centrala wentylacyjna Salda VE/VW 1200 EKO 3.0 z wymiennikiem obrotowym Vn/Vw 1000 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>/h Nu=0,4 kW(400V) Qn=3,23kW,( 80/60</t>
    </r>
    <r>
      <rPr>
        <sz val="12"/>
        <rFont val="Czcionka tekstu podstawowego"/>
        <family val="0"/>
      </rPr>
      <t>°C);Qch=5,9kW (6/12 °C). Filtr EU 3. Pom. nr… Sala symulacyjna</t>
    </r>
  </si>
  <si>
    <r>
      <t>Centrala wentylacyjna Salda VE/VW 1200 EKO 3.0 z wymiennikiem obrotowym Vn/Vw 1000 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>/h Nu=0,4 kW(400V) Qn=3,23kW,( 80/60</t>
    </r>
    <r>
      <rPr>
        <sz val="12"/>
        <rFont val="Czcionka tekstu podstawowego"/>
        <family val="0"/>
      </rPr>
      <t>°C);Qch=5,9kW (6/12 °C). Filtr EU 3. Pom. nr….. Sala wielofunkcyjna</t>
    </r>
  </si>
  <si>
    <r>
      <t>Centrala wentylacyjna Salda VE/VW 1900 EKO 3.0 z wymiennikiem obrotowym Vn/Vw 1500 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>/h Nu=0,42 kW(400V) Qn=4,59kW,( 80/60</t>
    </r>
    <r>
      <rPr>
        <sz val="12"/>
        <rFont val="Czcionka tekstu podstawowego"/>
        <family val="0"/>
      </rPr>
      <t>°C);Qch=10,14 (6/12 °C). Filtr EU 3. Pom Nr. .. Sala seminaryjna</t>
    </r>
  </si>
  <si>
    <r>
      <t>Centrala wentylacyjna Salda VE/VW 2500 EKO 3.0 z wymiennikiem obrotowym Vn/Vw 1500 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>/h Nu=0,64 kW(400V) Qn=8,77kW,( 80/60</t>
    </r>
    <r>
      <rPr>
        <sz val="12"/>
        <rFont val="Czcionka tekstu podstawowego"/>
        <family val="0"/>
      </rPr>
      <t>°C);Qch=117,63 (6/12 °C). Filtr EU 3. Pom. nr. … Gabinety OSCI</t>
    </r>
  </si>
  <si>
    <r>
      <t>Centrala wentylacyjna Salda VE/VW 1900 EKO 3.0 z wymiennikiem obrotowym Vn/Vw 1500 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>/h Nu=0,42 kW(400V) Qn=4,59kW,( 80/60</t>
    </r>
    <r>
      <rPr>
        <sz val="12"/>
        <rFont val="Czcionka tekstu podstawowego"/>
        <family val="0"/>
      </rPr>
      <t>°C);Qch=10,14 (6/12 °C). Filtr EU 3. Pom .Nr. … Część administracyjna</t>
    </r>
  </si>
  <si>
    <r>
      <t>Centrala wentylacyjna Salda VE/VW 1900 EKO 3.0 z wymiennikiem obrotowym Vn/Vw 1740 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>/h Nu=0,48 kW(400V) Qn=6,21kW,( 80/60</t>
    </r>
    <r>
      <rPr>
        <sz val="12"/>
        <rFont val="Czcionka tekstu podstawowego"/>
        <family val="0"/>
      </rPr>
      <t>°C);Qch=13,34 (6/12 °C). Filtr EU 3. Pom. nr. … Zespół operacyjny</t>
    </r>
  </si>
  <si>
    <r>
      <t>Centrala wentylacyjna Salda VE/VW 2500 EKO 3.0 z wymiennikiem obrotowym Vn=2140 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>/h;Vw=1640  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>/h, Nu=0,64 kW(400V) Qn=8,77kW,( 80/60</t>
    </r>
    <r>
      <rPr>
        <sz val="12"/>
        <rFont val="Czcionka tekstu podstawowego"/>
        <family val="0"/>
      </rPr>
      <t>°C);Qch=17,63 (6/12 °C). Filtr EU 3. Komunikacja.</t>
    </r>
  </si>
  <si>
    <r>
      <t xml:space="preserve">Agregat wody lodowej NX/K/0302P Q=76 kW </t>
    </r>
    <r>
      <rPr>
        <sz val="12"/>
        <rFont val="Czcionka tekstu podstawowego"/>
        <family val="0"/>
      </rPr>
      <t xml:space="preserve"> .  Czynnik chłodniczy R410A Moduł hydrauliczny(zbiornik buforowy 400 l,naczynie wyrównawcze 12 l,pompa wodana Δp=25,9 kPa,armatura. Nośnik płyn  Ergolit  parametrach 35%.. T:6/12°C</t>
    </r>
  </si>
  <si>
    <t>ACH4</t>
  </si>
  <si>
    <t>25.22</t>
  </si>
  <si>
    <t>25.23</t>
  </si>
  <si>
    <r>
      <t>Centrala wentylacyjna  AF/15S/ V=7880 /4530m</t>
    </r>
    <r>
      <rPr>
        <sz val="12"/>
        <rFont val="Czcionka tekstu podstawowego"/>
        <family val="0"/>
      </rPr>
      <t>³</t>
    </r>
    <r>
      <rPr>
        <sz val="12"/>
        <rFont val="Times New Roman"/>
        <family val="1"/>
      </rPr>
      <t xml:space="preserve">/h </t>
    </r>
    <r>
      <rPr>
        <sz val="12"/>
        <rFont val="Czcionka tekstu podstawowego"/>
        <family val="0"/>
      </rPr>
      <t>ΔP=400 Pa odzysk wym. Krzyżowy η=35,0%.;Gct=73,21 kW ;Qch=25,5 kW;N=2x2,2/2x3 kW;</t>
    </r>
  </si>
  <si>
    <t>Agregat wody lodowej dla N2/N4 typ  INARC/K /SP91, Qch=91 kW;czynnik R410a,ilość czynnika 5,2 kg, P=3,0 bar z wbudowanym zbiornikiem 150 l, pompą 0,55 kW,  205 kPa</t>
  </si>
  <si>
    <t>K19,K11</t>
  </si>
  <si>
    <t>Osiedle  Studenckie  ul Dębowa</t>
  </si>
  <si>
    <t>Budynek Laboratoryjny ul. Do Studzienki 63(wyłaczony)</t>
  </si>
  <si>
    <t>Suma</t>
  </si>
  <si>
    <t>w obiektach Gdańskiego Uniwersytetu Medycznego w latach 2017-2019</t>
  </si>
  <si>
    <t>Układy zasilania w ciepło technologiczne , pompy cyrkulacyjne, zawory trójdrogowe,filtry część niska</t>
  </si>
  <si>
    <t>Układy zasilania w ciepło technologiczne , pompy cyrkulacyjne, zawory trójdrogowe,filtry.</t>
  </si>
  <si>
    <t>Układy zasilania w ciepło technologiczne , pompa cyrkulacyjna, zawór  trójdrogowy,filtry</t>
  </si>
  <si>
    <t>Obsługuje pom. Katedr Farmakognozji,Szatni SWF oraz korytrarz - 1.1;-1.10;-1.15. Sale audytoryjne</t>
  </si>
  <si>
    <t>Układy zasilania w ciepło technologiczne , pompy cyrkulacyjne, zawory trójdrogowe,filtrr .</t>
  </si>
  <si>
    <t>13.11</t>
  </si>
  <si>
    <r>
      <t>N1 Centrala BO-01 V=4900 m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/h Q=63,2 kW 90/70</t>
    </r>
    <r>
      <rPr>
        <sz val="12"/>
        <rFont val="Calibri"/>
        <family val="2"/>
      </rPr>
      <t>⁰C,in=5,An=1526 obr/min.W1 WPS-40 V=4450 m³/h Czytelnia Główna</t>
    </r>
  </si>
  <si>
    <t>Centrala BS-4 V=4260m³/h, Q1=58,0 kW,Q2=13,0kW,EU3,n=1683 obr/min. In=5,1 A Magazyny książek I i II p.</t>
  </si>
  <si>
    <t>Wentylator WPS-25 V=1700 m³/h,n=1620 obr/min.Wyciąg hall.</t>
  </si>
  <si>
    <t>13.12</t>
  </si>
  <si>
    <t>VRF1</t>
  </si>
  <si>
    <t>VR2</t>
  </si>
  <si>
    <t>13.13</t>
  </si>
  <si>
    <t>K2,K3,K4,K5</t>
  </si>
  <si>
    <t>System chłodzenia jednostka zewnętrzna FDC400KXZE1 Q=40 kW</t>
  </si>
  <si>
    <t>System chłodzenia jednostki wewnetrzne FDT FDT45KXE6F model Qch=5,6 kW</t>
  </si>
  <si>
    <t>13.14</t>
  </si>
  <si>
    <t>Budynek 48 Biobank</t>
  </si>
  <si>
    <r>
      <t xml:space="preserve">Centrala went. CV-2P (50)-29/5.0/ /S1.7V/S3.4/S4.1EU7H+PE+R, V=2930/2780 m3/h wentylatorownia,bud.4,piwnica  Q=31,5 kW , N=2/0,5 kW, </t>
    </r>
    <r>
      <rPr>
        <sz val="12"/>
        <rFont val="Czcionka tekstu podstawowego"/>
        <family val="0"/>
      </rPr>
      <t>Δ</t>
    </r>
    <r>
      <rPr>
        <sz val="12"/>
        <rFont val="Times New Roman"/>
        <family val="1"/>
      </rPr>
      <t xml:space="preserve">p=500 Pa, I=4,5/1,2 A ,                                                     </t>
    </r>
  </si>
  <si>
    <r>
      <t>Centrala went. CV-2P (50)-36/5.0/ /S1.7V/S3.4/S4.1EU7H+PE+R, V= 3600 m3/h,</t>
    </r>
    <r>
      <rPr>
        <sz val="12"/>
        <rFont val="Czcionka tekstu podstawowego"/>
        <family val="0"/>
      </rPr>
      <t>Δ</t>
    </r>
    <r>
      <rPr>
        <sz val="12"/>
        <rFont val="Times New Roman"/>
        <family val="1"/>
      </rPr>
      <t xml:space="preserve">p=500Pa, wentylatorownia,bud.4 ;Q=38,7kW                                             </t>
    </r>
  </si>
  <si>
    <r>
      <t xml:space="preserve">Centrala went. CV-3P 28/5.0/ /S1.7V/S3.4/S4.1EU7H+PE+R,V=2780 m3/h ,Q=35,5;N=2780/1430 or/min;Ia=4,5/1,2; A </t>
    </r>
    <r>
      <rPr>
        <sz val="12"/>
        <rFont val="Czcionka tekstu podstawowego"/>
        <family val="0"/>
      </rPr>
      <t>Δp=500 Pa</t>
    </r>
    <r>
      <rPr>
        <sz val="12"/>
        <rFont val="Times New Roman"/>
        <family val="1"/>
      </rPr>
      <t xml:space="preserve"> kW;wentylatorownia ,bud 2,parter                                                             </t>
    </r>
  </si>
  <si>
    <r>
      <t>Centrala went. CV-3P(50)-50/5.0/ /S1.7V/S3.4/S4.1EU7H+PE+R,V=4970 m3/h; Q=63,5 kW;N=2835/1440 obr/min; Ia=6,5/1,8A;</t>
    </r>
    <r>
      <rPr>
        <sz val="12"/>
        <rFont val="Czcionka tekstu podstawowego"/>
        <family val="0"/>
      </rPr>
      <t>Δp= 500 Pa</t>
    </r>
    <r>
      <rPr>
        <sz val="12"/>
        <rFont val="Times New Roman"/>
        <family val="1"/>
      </rPr>
      <t xml:space="preserve">  wentylatorownia ,bud 3,parter                                                       </t>
    </r>
  </si>
  <si>
    <r>
      <t>Centrala went. CV-3P(50)-80/5.0/ /S1.7V/S3.4/S4.1EU7H+PE+R,V=7960m3/h; Q=102 kW;N=2885/1450obr/min; Ia=9,4/2,3A;</t>
    </r>
    <r>
      <rPr>
        <sz val="12"/>
        <rFont val="Czcionka tekstu podstawowego"/>
        <family val="0"/>
      </rPr>
      <t>Δ</t>
    </r>
    <r>
      <rPr>
        <sz val="12"/>
        <rFont val="Times New Roman"/>
        <family val="1"/>
      </rPr>
      <t xml:space="preserve">p=500 Pa  wentylatorownia ,bud 4,parter ,prosektoria                                                      </t>
    </r>
  </si>
  <si>
    <r>
      <t>Centrala went. CV-2P (50)-29/5.0/ /S1.7V/S3.4/S4.1EU7H+PE+R, V=2930 m3/h;Q=146,0 kW; Ia=12,4/3,5 A;</t>
    </r>
    <r>
      <rPr>
        <sz val="12"/>
        <rFont val="Czcionka tekstu podstawowego"/>
        <family val="0"/>
      </rPr>
      <t>Δp=500 Pa</t>
    </r>
    <r>
      <rPr>
        <sz val="12"/>
        <rFont val="Times New Roman"/>
        <family val="1"/>
      </rPr>
      <t xml:space="preserve"> wentylatorownia                                                        </t>
    </r>
  </si>
  <si>
    <t xml:space="preserve">                                                   Centrala went. CV-5P(50)-72/5.0/ /S1.7V/S3.4/S4.1EU7H+PE+R,V=7150 m3/h ;Q=91,5 kW;Ia=9,4/2,3 obr/min;N=2885/1450 or/min; N=4,5/1,1 kW wentylatorownia ,bud5,6 pietro                                                        </t>
  </si>
  <si>
    <r>
      <t>Centrala went. CV-4P (50)-57/5.0/ /S1.7V/S3.4/S4.1EU7H+PE+R, V=5700 m3/h;Q=72,6 kW.N=2835/1440 or/min; Ia=6,5/1,8 A;</t>
    </r>
    <r>
      <rPr>
        <sz val="12"/>
        <rFont val="Czcionka tekstu podstawowego"/>
        <family val="0"/>
      </rPr>
      <t>Δ</t>
    </r>
    <r>
      <rPr>
        <sz val="12"/>
        <rFont val="Times New Roman"/>
        <family val="1"/>
      </rPr>
      <t xml:space="preserve">p=500pa. wentylatorownia ,bud 2,piętro                                                       </t>
    </r>
  </si>
  <si>
    <t>Centrala went. CV 2P(50)-37/4,0//S7,1V-V+R,V=3700 m3/h,V=3700 m3/h,N=2780/1430 obr/min; Ia=4,5/1,2 A;bud.2,dach</t>
  </si>
  <si>
    <r>
      <t>Centala CV 2P\L(500-37/4,0//S7.1V-V+R,bud.4,dach V=3700 m</t>
    </r>
    <r>
      <rPr>
        <sz val="12"/>
        <rFont val="Calibri"/>
        <family val="2"/>
      </rPr>
      <t>³/h;N=2780/1430 or/min; Ia=4,5/1,2;</t>
    </r>
    <r>
      <rPr>
        <sz val="12"/>
        <rFont val="Czcionka tekstu podstawowego"/>
        <family val="0"/>
      </rPr>
      <t>Δ</t>
    </r>
    <r>
      <rPr>
        <sz val="12"/>
        <rFont val="Calibri"/>
        <family val="2"/>
      </rPr>
      <t>p=400 Pa</t>
    </r>
  </si>
  <si>
    <r>
      <t>Centrala went. CV-2L (50)-36/5.0/ /S1.7V/S3.4/S4.1EU7H+PE+R, V= 3600 m3/h;Q=46 kW;N=2850/1450 or/min; Ia=5,1/1,4 A;</t>
    </r>
    <r>
      <rPr>
        <sz val="12"/>
        <rFont val="Czcionka tekstu podstawowego"/>
        <family val="0"/>
      </rPr>
      <t>Δ</t>
    </r>
    <r>
      <rPr>
        <sz val="12"/>
        <rFont val="Times New Roman"/>
        <family val="1"/>
      </rPr>
      <t xml:space="preserve">p= 500 PaPawentylatorownia,bud.4                                              </t>
    </r>
  </si>
  <si>
    <r>
      <t>Centrala went. CV-3P (50)-61/4,0/S7.V-V+R, V=6100 m3/h,N=2835/1440 obr/min ,Ia=6,5/1,8 A ,</t>
    </r>
    <r>
      <rPr>
        <sz val="12"/>
        <rFont val="Czcionka tekstu podstawowego"/>
        <family val="0"/>
      </rPr>
      <t>Δp=400 Pa</t>
    </r>
    <r>
      <rPr>
        <sz val="12"/>
        <rFont val="Times New Roman"/>
        <family val="1"/>
      </rPr>
      <t xml:space="preserve">wentylatorownia ,bud 2,dach                                                     </t>
    </r>
  </si>
  <si>
    <t>Centrala wentylacyjna 1200 m3/h odzysk ciepła wymiennik krzyżowy, dach</t>
  </si>
  <si>
    <t>Centrala wentylacyjna 1200 m3/h odzysk ciepła wymiennik lrzyzowy, dach</t>
  </si>
  <si>
    <t>Centrala wentylacyjna 1200 m3/h odzysk ciepła wymiennik krzyzowy, dach</t>
  </si>
  <si>
    <t>Centrala wentylacyjna 2400 m3/h odzysk ciepła wymiennik krzyzowy, dach</t>
  </si>
  <si>
    <t>Centrala wentylacyjna 3600 m3/h odzysk ciepła wymiennik krzyzowy, dach segment Bi C</t>
  </si>
  <si>
    <t>Centrala wentylacyjna 1800 m3/h odzysk ciepła wymiennik krzyżowy, dach. Segment A</t>
  </si>
  <si>
    <t>Centrala nawiewno wywiewna  2400 m3/h z odzyskiem ciepła wymiennik krzyzowy</t>
  </si>
  <si>
    <t>Centrala nawiewno wywiewna  2000 m3/h z odzyskiem ciepła wymiennik krzyżowy</t>
  </si>
  <si>
    <t xml:space="preserve">Centrala klimatyzacyjna CV-A 5L x 1390/C odzysk  wym krzyzowy,12525 m3/h     wentylatorownia ,chłodzenie . Hodowla </t>
  </si>
  <si>
    <t xml:space="preserve">Centrala klimatyzacyjna CV-A 5L x 1390/C odzysk wym. krzyzowy 11870 m3/h     wentylatorownia ,chłodzenie . Hodowla  </t>
  </si>
  <si>
    <t>24.15</t>
  </si>
  <si>
    <t xml:space="preserve">System nadzoru  </t>
  </si>
  <si>
    <t>17.4</t>
  </si>
  <si>
    <t>Wentylatory wyciagowe</t>
  </si>
  <si>
    <r>
      <t>Wentylator kanałowy TD 500/160 V=390 m</t>
    </r>
    <r>
      <rPr>
        <sz val="11"/>
        <rFont val="Czcionka tekstu podstawowego"/>
        <family val="0"/>
      </rPr>
      <t>³</t>
    </r>
    <r>
      <rPr>
        <sz val="11"/>
        <rFont val="Arial"/>
        <family val="2"/>
      </rPr>
      <t>/h, N=68W(230V)</t>
    </r>
  </si>
  <si>
    <r>
      <t>Wentylator  typ SILENT 100 V=50 m</t>
    </r>
    <r>
      <rPr>
        <sz val="11"/>
        <rFont val="Czcionka tekstu podstawowego"/>
        <family val="0"/>
      </rPr>
      <t>³</t>
    </r>
    <r>
      <rPr>
        <sz val="11"/>
        <rFont val="Arial"/>
        <family val="2"/>
      </rPr>
      <t>/h,N=8W(230V)</t>
    </r>
  </si>
  <si>
    <t>25.24</t>
  </si>
  <si>
    <t>System nadzoru</t>
  </si>
  <si>
    <t>NW4NW4</t>
  </si>
  <si>
    <t xml:space="preserve"> NW2</t>
  </si>
  <si>
    <t>NWp</t>
  </si>
  <si>
    <t>Ciepło technologiczne do wentylacji(pompa,zawór trójdrogowy,filtry )</t>
  </si>
  <si>
    <t>Układ zasilania w ciepło centrale wentylacyjne(pompa ,zawór trójdrogowy ,filtry)</t>
  </si>
  <si>
    <t>Klkimatyzatory obsługujace pom.20;25</t>
  </si>
  <si>
    <t>11.31</t>
  </si>
  <si>
    <t>Instalacja odzysku ciepła w układzie posrednim(pompa,zawór trójdrogowy,filtry)</t>
  </si>
  <si>
    <t>Instalacja odzysku ciepła w układzie posrednim (pompa,zawór tródrogowy ,filtry)</t>
  </si>
  <si>
    <t xml:space="preserve">Regulatory wydatku Trox  zlokalizowane pod stropami pomieszczeń </t>
  </si>
  <si>
    <t>Klimatyzatory Q=5,0 kW K i Z Farmakognozji</t>
  </si>
  <si>
    <t xml:space="preserve">Regulatory wydatku Trox zlokalizowane pod stropami pomieszczeń </t>
  </si>
  <si>
    <t>Układ odzysku ciepła,pompa,zawór trójdrogowy,filtry;naczynie wzbiorcze.</t>
  </si>
  <si>
    <t>Układ odzysku ciepła,pompa,zawór trójdrogowy,naczynie wzbiorcze ,filtry</t>
  </si>
  <si>
    <t xml:space="preserve">Regulatory wydatku  Trox zlokalizowane pod stropami pomieszczeń </t>
  </si>
  <si>
    <r>
      <t>Instalacja klimatyzacji  V=1800 m³/h z agregatem chłodniczym Q=  7,5</t>
    </r>
    <r>
      <rPr>
        <sz val="12"/>
        <color indexed="10"/>
        <rFont val="Times New Roman"/>
        <family val="1"/>
      </rPr>
      <t xml:space="preserve"> k</t>
    </r>
    <r>
      <rPr>
        <sz val="12"/>
        <rFont val="Times New Roman"/>
        <family val="1"/>
      </rPr>
      <t xml:space="preserve">W. Sala narad                                                                                                   </t>
    </r>
  </si>
  <si>
    <t>Centrala wentylacyjna z odzyskiem ciepła Dospel  ERATO 2/X- 49C/1-1:1-1/P:L V=5000m³/h.Wym krzyżowy ,EU 4 ,chłodnica freonowa,falownik. Basenownia</t>
  </si>
  <si>
    <t xml:space="preserve">   </t>
  </si>
  <si>
    <t>Budynek Symulacji Medycznej ul. Dębowa 25</t>
  </si>
  <si>
    <t>Studium Języków obcych ul. Dębinki 1b</t>
  </si>
  <si>
    <t>Budynek:Katedra i Zakład Medycyny Sądowej  -  Dębowa 23</t>
  </si>
  <si>
    <t>12.13.3</t>
  </si>
  <si>
    <t>12.13.4</t>
  </si>
  <si>
    <t>Klimatyzator ASY30LFA FUJITSU Q=8,0 kW              pm /047</t>
  </si>
  <si>
    <t>K10</t>
  </si>
  <si>
    <t>Klimatyzatory ścienne zamontowane na elewacji</t>
  </si>
  <si>
    <t>Klimatyzatory tp Daikin, GL pomieszczenia  KiZ Anatomii .pom154 FTXV35+RXV Q=3,5 kW (R410A)+ pompa ciepla,inverter;pom.156 FTXV50-RXV50 Q=5,0 kW (R410A)A) z pompą ciepła.,inwereter;pom;116,108,110 FTXV60+RXV60 (R410A) z pompą ciepła inverter Q=6,0 kW</t>
  </si>
  <si>
    <t>6.25.1</t>
  </si>
  <si>
    <t>6.26.1</t>
  </si>
  <si>
    <t>6.26.2</t>
  </si>
  <si>
    <t>6.26.3</t>
  </si>
  <si>
    <t>6.27.1</t>
  </si>
  <si>
    <t>6.27.2</t>
  </si>
  <si>
    <t>6.27.3</t>
  </si>
  <si>
    <t>6.27.4</t>
  </si>
  <si>
    <t>6.27.5</t>
  </si>
  <si>
    <t>6.27.6</t>
  </si>
  <si>
    <t>6.27.7</t>
  </si>
  <si>
    <t>6.27.8</t>
  </si>
  <si>
    <t>6.27.9</t>
  </si>
  <si>
    <t>6..28</t>
  </si>
  <si>
    <t>6.29.1</t>
  </si>
  <si>
    <t>6.29.2</t>
  </si>
  <si>
    <t>Wt</t>
  </si>
  <si>
    <t>Wentylatory TD 2000/315 do poz. 6.29.1</t>
  </si>
  <si>
    <t>6.29.3</t>
  </si>
  <si>
    <t>6.29.4</t>
  </si>
  <si>
    <t>12.13.1</t>
  </si>
  <si>
    <t>12.16</t>
  </si>
  <si>
    <t>6.24.3</t>
  </si>
  <si>
    <t>I piętro</t>
  </si>
  <si>
    <t>Układy zasilania w ciepło technologiczne , pompy cyrkulacyjne, zawory trójdrogoweczęść ,filtry.część wysoka</t>
  </si>
  <si>
    <t>Klimatyzator SRK71ZR-S/SRC71ZR-S Qch=7,1 kW Histologia sterylizacja,klimatyzator FTX50+RVN50 Q=5,5 kW pom 26</t>
  </si>
  <si>
    <t>Klimatyzator Qch= 7,5 kW       Sterylizacja</t>
  </si>
  <si>
    <t>Układy zasilania w ciepło technologiczne , pompa cyrkulacyjna, zawór  trójdrogowy,filtr</t>
  </si>
  <si>
    <r>
      <t xml:space="preserve">Centrala wentylacyjna z wymiennikiem KrzyżowymG-GOLEM-O-01-SE-FB7/CH/E/WHC/FEC/PE-R V=3000/3000 </t>
    </r>
    <r>
      <rPr>
        <sz val="11"/>
        <rFont val="Czcionka tekstu podstawowego"/>
        <family val="0"/>
      </rPr>
      <t>³</t>
    </r>
    <r>
      <rPr>
        <sz val="11"/>
        <rFont val="Times New Roman"/>
        <family val="1"/>
      </rPr>
      <t>/h,</t>
    </r>
    <r>
      <rPr>
        <sz val="11"/>
        <rFont val="Czcionka tekstu podstawowego"/>
        <family val="0"/>
      </rPr>
      <t>Δ</t>
    </r>
    <r>
      <rPr>
        <sz val="11"/>
        <rFont val="Times New Roman"/>
        <family val="1"/>
      </rPr>
      <t>p=350/350Pa. Qg=10,6; Qch=13,3 kW; N=1,5/1,1 kW,SFP=1,56/1,14 kW/(m</t>
    </r>
    <r>
      <rPr>
        <sz val="11"/>
        <rFont val="Czcionka tekstu podstawowego"/>
        <family val="0"/>
      </rPr>
      <t>³</t>
    </r>
    <r>
      <rPr>
        <sz val="8.8"/>
        <rFont val="Times New Roman"/>
        <family val="1"/>
      </rPr>
      <t>/s); Ia-3,16/2,37  AKOPKOPCzytelnia Nowa</t>
    </r>
  </si>
  <si>
    <t>Instalacja  chłodzenia pom.1,19a;1.19;1.18;1.17;1.16;1.15 Q=40,0 kW</t>
  </si>
  <si>
    <t>Cena P netto za jednostkę konserwacji K w zł. **</t>
  </si>
  <si>
    <t>** Oferent podaje cenę za jednostkę konserwacji netto.</t>
  </si>
  <si>
    <t xml:space="preserve">                                                                                                                 </t>
  </si>
  <si>
    <t>postępowanie ZP/5/2017</t>
  </si>
  <si>
    <t xml:space="preserve">Załącznik nr 3 do SIWZ </t>
  </si>
  <si>
    <t>Formularz cenowy wraz z wykazem systemów wentylacyjnych i klimatyzacyjnych podlegajacych serwisowaniu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</si>
</sst>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</numFmts>
  <fonts count="1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9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12"/>
      <name val="Czcionka tekstu podstawowego"/>
      <family val="0"/>
    </font>
    <font>
      <sz val="10"/>
      <name val="Czcionka tekstu podstawowego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Dutch801 Rm BT"/>
      <family val="1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name val="Arial"/>
      <family val="2"/>
    </font>
    <font>
      <sz val="9.6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Czcionka tekstu podstawowego"/>
      <family val="0"/>
    </font>
    <font>
      <sz val="9.6"/>
      <name val="Czcionka tekstu podstawowego"/>
      <family val="0"/>
    </font>
    <font>
      <sz val="7.7"/>
      <name val="Times New Roman"/>
      <family val="1"/>
    </font>
    <font>
      <sz val="7.7"/>
      <name val="Czcionka tekstu podstawowego"/>
      <family val="0"/>
    </font>
    <font>
      <sz val="12"/>
      <color indexed="17"/>
      <name val="Czcionka tekstu podstawowego"/>
      <family val="0"/>
    </font>
    <font>
      <sz val="9.6"/>
      <color indexed="17"/>
      <name val="Times New Roman"/>
      <family val="1"/>
    </font>
    <font>
      <sz val="9.6"/>
      <color indexed="17"/>
      <name val="Czcionka tekstu podstawowego"/>
      <family val="0"/>
    </font>
    <font>
      <sz val="7.7"/>
      <color indexed="17"/>
      <name val="Times New Roman"/>
      <family val="1"/>
    </font>
    <font>
      <sz val="7.7"/>
      <color indexed="17"/>
      <name val="Dutch801 Rm BT"/>
      <family val="1"/>
    </font>
    <font>
      <sz val="7.7"/>
      <color indexed="17"/>
      <name val="Czcionka tekstu podstawowego"/>
      <family val="0"/>
    </font>
    <font>
      <sz val="6.15"/>
      <color indexed="17"/>
      <name val="Czcionka tekstu podstawowego"/>
      <family val="0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56"/>
      <name val="Times New Roman"/>
      <family val="1"/>
    </font>
    <font>
      <sz val="12"/>
      <color indexed="56"/>
      <name val="Czcionka tekstu podstawowego"/>
      <family val="0"/>
    </font>
    <font>
      <b/>
      <sz val="12"/>
      <name val="Czcionka tekstu podstawowego"/>
      <family val="0"/>
    </font>
    <font>
      <b/>
      <sz val="9.6"/>
      <name val="Times New Roman"/>
      <family val="1"/>
    </font>
    <font>
      <b/>
      <sz val="9.6"/>
      <name val="Czcionka tekstu podstawowego"/>
      <family val="0"/>
    </font>
    <font>
      <sz val="16"/>
      <name val="Arial"/>
      <family val="2"/>
    </font>
    <font>
      <sz val="9.6"/>
      <color indexed="10"/>
      <name val="Czcionka tekstu podstawowego"/>
      <family val="0"/>
    </font>
    <font>
      <sz val="14"/>
      <name val="Times New Roman"/>
      <family val="1"/>
    </font>
    <font>
      <b/>
      <sz val="16"/>
      <name val="Arial"/>
      <family val="2"/>
    </font>
    <font>
      <i/>
      <sz val="12"/>
      <name val="Arial"/>
      <family val="2"/>
    </font>
    <font>
      <sz val="11"/>
      <name val="Czcionka tekstu podstawowego"/>
      <family val="0"/>
    </font>
    <font>
      <sz val="8.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7"/>
      <name val="Times New Roman"/>
      <family val="1"/>
    </font>
    <font>
      <b/>
      <sz val="12"/>
      <color indexed="17"/>
      <name val="Arial"/>
      <family val="2"/>
    </font>
    <font>
      <sz val="10"/>
      <color indexed="10"/>
      <name val="Arial"/>
      <family val="2"/>
    </font>
    <font>
      <sz val="12"/>
      <color indexed="36"/>
      <name val="Arial"/>
      <family val="2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Arial"/>
      <family val="2"/>
    </font>
    <font>
      <b/>
      <sz val="16"/>
      <color indexed="17"/>
      <name val="Times New Roman"/>
      <family val="1"/>
    </font>
    <font>
      <sz val="16"/>
      <color indexed="10"/>
      <name val="Times New Roman"/>
      <family val="1"/>
    </font>
    <font>
      <sz val="11"/>
      <color indexed="17"/>
      <name val="Times New Roman"/>
      <family val="1"/>
    </font>
    <font>
      <sz val="12"/>
      <color indexed="50"/>
      <name val="Times New Roman"/>
      <family val="1"/>
    </font>
    <font>
      <sz val="10"/>
      <color indexed="50"/>
      <name val="Times New Roman"/>
      <family val="1"/>
    </font>
    <font>
      <sz val="12"/>
      <color indexed="5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sz val="12"/>
      <color rgb="FF00B050"/>
      <name val="Times New Roman"/>
      <family val="1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Times New Roman"/>
      <family val="1"/>
    </font>
    <font>
      <sz val="12"/>
      <color rgb="FF7030A0"/>
      <name val="Arial"/>
      <family val="2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12"/>
      <color theme="4"/>
      <name val="Times New Roman"/>
      <family val="1"/>
    </font>
    <font>
      <sz val="12"/>
      <color theme="4"/>
      <name val="Arial"/>
      <family val="2"/>
    </font>
    <font>
      <b/>
      <sz val="16"/>
      <color rgb="FF00B050"/>
      <name val="Times New Roman"/>
      <family val="1"/>
    </font>
    <font>
      <sz val="16"/>
      <color rgb="FFFF0000"/>
      <name val="Times New Roman"/>
      <family val="1"/>
    </font>
    <font>
      <sz val="11"/>
      <color rgb="FF00B050"/>
      <name val="Times New Roman"/>
      <family val="1"/>
    </font>
    <font>
      <sz val="12"/>
      <color rgb="FF92D050"/>
      <name val="Times New Roman"/>
      <family val="1"/>
    </font>
    <font>
      <sz val="10"/>
      <color rgb="FF92D050"/>
      <name val="Times New Roman"/>
      <family val="1"/>
    </font>
    <font>
      <sz val="12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29" borderId="4" applyNumberFormat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left" indent="15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vertical="center" textRotation="90" wrapText="1"/>
    </xf>
    <xf numFmtId="0" fontId="12" fillId="0" borderId="10" xfId="0" applyFont="1" applyBorder="1" applyAlignment="1">
      <alignment horizontal="center" vertical="center" textRotation="90" wrapText="1" shrinkToFit="1"/>
    </xf>
    <xf numFmtId="0" fontId="18" fillId="0" borderId="10" xfId="0" applyFont="1" applyBorder="1" applyAlignment="1">
      <alignment horizontal="center" vertical="center" textRotation="90" wrapText="1" shrinkToFit="1"/>
    </xf>
    <xf numFmtId="0" fontId="1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16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43" fontId="2" fillId="0" borderId="10" xfId="42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textRotation="90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90" wrapText="1" shrinkToFit="1"/>
    </xf>
    <xf numFmtId="0" fontId="11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111" fillId="0" borderId="10" xfId="0" applyFont="1" applyBorder="1" applyAlignment="1">
      <alignment vertical="top" wrapText="1"/>
    </xf>
    <xf numFmtId="0" fontId="112" fillId="0" borderId="10" xfId="0" applyFont="1" applyBorder="1" applyAlignment="1">
      <alignment vertical="top" wrapText="1"/>
    </xf>
    <xf numFmtId="0" fontId="112" fillId="0" borderId="10" xfId="0" applyFont="1" applyBorder="1" applyAlignment="1">
      <alignment horizontal="center" vertical="top" wrapText="1"/>
    </xf>
    <xf numFmtId="0" fontId="111" fillId="0" borderId="10" xfId="0" applyFont="1" applyBorder="1" applyAlignment="1">
      <alignment horizontal="center" vertical="top" wrapText="1"/>
    </xf>
    <xf numFmtId="0" fontId="111" fillId="0" borderId="11" xfId="0" applyFont="1" applyBorder="1" applyAlignment="1">
      <alignment horizontal="center" vertical="top" wrapText="1"/>
    </xf>
    <xf numFmtId="0" fontId="11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112" fillId="0" borderId="10" xfId="0" applyFont="1" applyBorder="1" applyAlignment="1">
      <alignment horizontal="left" vertical="top" wrapText="1"/>
    </xf>
    <xf numFmtId="0" fontId="114" fillId="0" borderId="10" xfId="0" applyFont="1" applyBorder="1" applyAlignment="1">
      <alignment horizontal="center" vertical="top" wrapText="1"/>
    </xf>
    <xf numFmtId="0" fontId="115" fillId="0" borderId="10" xfId="0" applyFont="1" applyBorder="1" applyAlignment="1">
      <alignment vertical="top" wrapText="1"/>
    </xf>
    <xf numFmtId="0" fontId="115" fillId="0" borderId="10" xfId="0" applyFont="1" applyBorder="1" applyAlignment="1">
      <alignment horizontal="center" vertical="top" wrapText="1"/>
    </xf>
    <xf numFmtId="0" fontId="11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17" fillId="0" borderId="10" xfId="0" applyFont="1" applyFill="1" applyBorder="1" applyAlignment="1">
      <alignment/>
    </xf>
    <xf numFmtId="43" fontId="1" fillId="0" borderId="10" xfId="42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113" fillId="0" borderId="10" xfId="0" applyFont="1" applyBorder="1" applyAlignment="1">
      <alignment vertical="top" wrapText="1"/>
    </xf>
    <xf numFmtId="0" fontId="113" fillId="0" borderId="11" xfId="0" applyFont="1" applyBorder="1" applyAlignment="1">
      <alignment horizontal="center" vertical="top" wrapText="1"/>
    </xf>
    <xf numFmtId="0" fontId="118" fillId="0" borderId="10" xfId="0" applyFont="1" applyBorder="1" applyAlignment="1">
      <alignment vertical="top" wrapText="1"/>
    </xf>
    <xf numFmtId="0" fontId="119" fillId="0" borderId="10" xfId="0" applyFont="1" applyBorder="1" applyAlignment="1">
      <alignment vertical="top" wrapText="1"/>
    </xf>
    <xf numFmtId="0" fontId="120" fillId="0" borderId="10" xfId="0" applyFont="1" applyBorder="1" applyAlignment="1">
      <alignment vertical="top" wrapText="1"/>
    </xf>
    <xf numFmtId="0" fontId="121" fillId="0" borderId="10" xfId="0" applyFont="1" applyBorder="1" applyAlignment="1">
      <alignment vertical="top" wrapText="1"/>
    </xf>
    <xf numFmtId="0" fontId="120" fillId="0" borderId="10" xfId="0" applyFont="1" applyBorder="1" applyAlignment="1">
      <alignment horizontal="center" vertical="top" wrapText="1"/>
    </xf>
    <xf numFmtId="0" fontId="119" fillId="0" borderId="10" xfId="0" applyFont="1" applyBorder="1" applyAlignment="1">
      <alignment horizontal="center" vertical="top" wrapText="1"/>
    </xf>
    <xf numFmtId="0" fontId="119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122" fillId="0" borderId="10" xfId="0" applyFont="1" applyBorder="1" applyAlignment="1">
      <alignment vertical="top" wrapText="1"/>
    </xf>
    <xf numFmtId="0" fontId="122" fillId="0" borderId="10" xfId="0" applyFont="1" applyBorder="1" applyAlignment="1">
      <alignment horizontal="center" vertical="top" wrapText="1"/>
    </xf>
    <xf numFmtId="0" fontId="12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12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12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11" fillId="0" borderId="10" xfId="0" applyFont="1" applyBorder="1" applyAlignment="1">
      <alignment/>
    </xf>
    <xf numFmtId="0" fontId="111" fillId="0" borderId="10" xfId="0" applyFont="1" applyFill="1" applyBorder="1" applyAlignment="1">
      <alignment/>
    </xf>
    <xf numFmtId="0" fontId="111" fillId="0" borderId="10" xfId="0" applyFont="1" applyFill="1" applyBorder="1" applyAlignment="1">
      <alignment horizontal="center"/>
    </xf>
    <xf numFmtId="0" fontId="12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0" fillId="0" borderId="0" xfId="0" applyFont="1" applyAlignment="1">
      <alignment/>
    </xf>
    <xf numFmtId="43" fontId="2" fillId="0" borderId="10" xfId="42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wrapText="1"/>
    </xf>
    <xf numFmtId="0" fontId="127" fillId="0" borderId="10" xfId="0" applyFont="1" applyBorder="1" applyAlignment="1">
      <alignment vertical="top" wrapText="1"/>
    </xf>
    <xf numFmtId="0" fontId="128" fillId="0" borderId="10" xfId="0" applyFont="1" applyBorder="1" applyAlignment="1">
      <alignment vertical="top" wrapText="1"/>
    </xf>
    <xf numFmtId="0" fontId="127" fillId="0" borderId="10" xfId="0" applyFont="1" applyBorder="1" applyAlignment="1">
      <alignment horizontal="center" vertical="top" wrapText="1"/>
    </xf>
    <xf numFmtId="0" fontId="12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9"/>
  <sheetViews>
    <sheetView tabSelected="1" zoomScaleSheetLayoutView="75" zoomScalePageLayoutView="72" workbookViewId="0" topLeftCell="A1">
      <selection activeCell="C4" sqref="C4"/>
    </sheetView>
  </sheetViews>
  <sheetFormatPr defaultColWidth="9.140625" defaultRowHeight="12.75"/>
  <cols>
    <col min="1" max="1" width="10.00390625" style="0" customWidth="1"/>
    <col min="2" max="2" width="19.00390625" style="0" customWidth="1"/>
    <col min="3" max="3" width="75.421875" style="0" customWidth="1"/>
    <col min="4" max="4" width="12.140625" style="0" customWidth="1"/>
    <col min="5" max="5" width="7.28125" style="0" customWidth="1"/>
    <col min="6" max="6" width="8.421875" style="0" customWidth="1"/>
    <col min="7" max="7" width="3.00390625" style="0" hidden="1" customWidth="1"/>
    <col min="8" max="8" width="8.00390625" style="0" customWidth="1"/>
    <col min="9" max="9" width="7.421875" style="0" customWidth="1"/>
    <col min="10" max="10" width="9.00390625" style="0" customWidth="1"/>
    <col min="11" max="11" width="10.28125" style="0" customWidth="1"/>
    <col min="12" max="12" width="11.00390625" style="0" customWidth="1"/>
    <col min="13" max="13" width="9.00390625" style="0" customWidth="1"/>
    <col min="15" max="15" width="9.28125" style="0" customWidth="1"/>
  </cols>
  <sheetData>
    <row r="1" spans="1:13" ht="12.75" customHeight="1">
      <c r="A1" s="156" t="s">
        <v>1160</v>
      </c>
      <c r="B1" s="156"/>
      <c r="C1" s="10"/>
      <c r="D1" s="10"/>
      <c r="E1" s="10"/>
      <c r="F1" s="11"/>
      <c r="G1" s="12"/>
      <c r="H1" s="157" t="s">
        <v>1161</v>
      </c>
      <c r="I1" s="157"/>
      <c r="J1" s="157"/>
      <c r="K1" s="157"/>
      <c r="L1" s="157"/>
      <c r="M1" s="157"/>
    </row>
    <row r="2" spans="1:13" ht="15.75">
      <c r="A2" s="14"/>
      <c r="B2" s="14"/>
      <c r="C2" s="159" t="s">
        <v>1162</v>
      </c>
      <c r="D2" s="159"/>
      <c r="E2" s="159"/>
      <c r="F2" s="159"/>
      <c r="G2" s="159"/>
      <c r="H2" s="159"/>
      <c r="I2" s="159"/>
      <c r="J2" s="14"/>
      <c r="K2" s="55"/>
      <c r="L2" s="14"/>
      <c r="M2" s="14"/>
    </row>
    <row r="3" spans="1:13" ht="12.75" customHeight="1">
      <c r="A3" s="14"/>
      <c r="B3" s="14"/>
      <c r="C3" s="158" t="s">
        <v>1051</v>
      </c>
      <c r="D3" s="158"/>
      <c r="E3" s="158"/>
      <c r="F3" s="158"/>
      <c r="G3" s="14"/>
      <c r="H3" s="14"/>
      <c r="I3" s="14"/>
      <c r="J3" s="14"/>
      <c r="K3" s="14"/>
      <c r="L3" s="14"/>
      <c r="M3" s="14"/>
    </row>
    <row r="4" spans="1:13" ht="15.75">
      <c r="A4" s="14"/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8.25" customHeight="1">
      <c r="A5" s="14"/>
      <c r="B5" s="14"/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5" ht="49.5" customHeight="1">
      <c r="A6" s="22" t="s">
        <v>17</v>
      </c>
      <c r="B6" s="23" t="s">
        <v>37</v>
      </c>
      <c r="C6" s="46" t="s">
        <v>15</v>
      </c>
      <c r="D6" s="25" t="s">
        <v>641</v>
      </c>
      <c r="E6" s="25" t="s">
        <v>16</v>
      </c>
      <c r="F6" s="26" t="s">
        <v>482</v>
      </c>
      <c r="G6" s="26"/>
      <c r="H6" s="26" t="s">
        <v>483</v>
      </c>
      <c r="I6" s="26" t="s">
        <v>485</v>
      </c>
      <c r="J6" s="28" t="s">
        <v>486</v>
      </c>
      <c r="K6" s="45" t="s">
        <v>548</v>
      </c>
      <c r="L6" s="47" t="s">
        <v>541</v>
      </c>
      <c r="M6" s="27" t="s">
        <v>664</v>
      </c>
      <c r="N6" s="13"/>
      <c r="O6" s="13"/>
    </row>
    <row r="7" spans="1:15" ht="17.25" customHeight="1">
      <c r="A7" s="22">
        <v>1</v>
      </c>
      <c r="B7" s="23">
        <v>2</v>
      </c>
      <c r="C7" s="22">
        <v>3</v>
      </c>
      <c r="D7" s="22">
        <v>4</v>
      </c>
      <c r="E7" s="22">
        <v>5</v>
      </c>
      <c r="F7" s="23">
        <v>6</v>
      </c>
      <c r="G7" s="23"/>
      <c r="H7" s="23">
        <v>7</v>
      </c>
      <c r="I7" s="23">
        <v>8</v>
      </c>
      <c r="J7" s="24">
        <v>9</v>
      </c>
      <c r="K7" s="21">
        <v>10</v>
      </c>
      <c r="L7" s="48">
        <v>11</v>
      </c>
      <c r="M7" s="24">
        <v>12</v>
      </c>
      <c r="N7" s="13"/>
      <c r="O7" s="13"/>
    </row>
    <row r="8" spans="1:15" ht="17.25" customHeight="1">
      <c r="A8" s="22"/>
      <c r="B8" s="23"/>
      <c r="C8" s="22"/>
      <c r="D8" s="22"/>
      <c r="E8" s="22"/>
      <c r="F8" s="23"/>
      <c r="G8" s="23"/>
      <c r="H8" s="23"/>
      <c r="I8" s="23"/>
      <c r="J8" s="24"/>
      <c r="K8" s="21"/>
      <c r="L8" s="48"/>
      <c r="M8" s="24"/>
      <c r="N8" s="13"/>
      <c r="O8" s="13"/>
    </row>
    <row r="9" spans="1:13" ht="31.5">
      <c r="A9" s="17" t="s">
        <v>14</v>
      </c>
      <c r="B9" s="4"/>
      <c r="C9" s="19" t="s">
        <v>657</v>
      </c>
      <c r="D9" s="31"/>
      <c r="E9" s="31"/>
      <c r="F9" s="31"/>
      <c r="G9" s="31"/>
      <c r="H9" s="31"/>
      <c r="I9" s="31"/>
      <c r="J9" s="31"/>
      <c r="K9" s="31"/>
      <c r="L9" s="49"/>
      <c r="M9" s="31"/>
    </row>
    <row r="10" spans="1:13" ht="47.25">
      <c r="A10" s="17" t="s">
        <v>137</v>
      </c>
      <c r="B10" s="4" t="s">
        <v>470</v>
      </c>
      <c r="C10" s="4" t="s">
        <v>30</v>
      </c>
      <c r="D10" s="20" t="s">
        <v>476</v>
      </c>
      <c r="E10" s="20">
        <v>24</v>
      </c>
      <c r="F10" s="31">
        <v>2</v>
      </c>
      <c r="G10" s="31"/>
      <c r="H10" s="31">
        <v>0</v>
      </c>
      <c r="I10" s="31">
        <f>E10*F10</f>
        <v>48</v>
      </c>
      <c r="J10" s="31">
        <f>E10*H10</f>
        <v>0</v>
      </c>
      <c r="K10" s="31"/>
      <c r="L10" s="49"/>
      <c r="M10" s="31"/>
    </row>
    <row r="11" spans="1:13" ht="31.5">
      <c r="A11" s="17" t="s">
        <v>138</v>
      </c>
      <c r="B11" s="4" t="s">
        <v>18</v>
      </c>
      <c r="C11" s="4" t="s">
        <v>32</v>
      </c>
      <c r="D11" s="20" t="s">
        <v>477</v>
      </c>
      <c r="E11" s="20">
        <v>1</v>
      </c>
      <c r="F11" s="31">
        <v>4</v>
      </c>
      <c r="G11" s="31"/>
      <c r="H11" s="31">
        <v>6</v>
      </c>
      <c r="I11" s="31">
        <f aca="true" t="shared" si="0" ref="I11:I76">E11*F11</f>
        <v>4</v>
      </c>
      <c r="J11" s="31">
        <f aca="true" t="shared" si="1" ref="J11:J76">E11*H11</f>
        <v>6</v>
      </c>
      <c r="K11" s="31"/>
      <c r="L11" s="49"/>
      <c r="M11" s="31"/>
    </row>
    <row r="12" spans="1:13" ht="31.5">
      <c r="A12" s="17" t="s">
        <v>139</v>
      </c>
      <c r="B12" s="4" t="s">
        <v>19</v>
      </c>
      <c r="C12" s="4" t="s">
        <v>31</v>
      </c>
      <c r="D12" s="20" t="s">
        <v>477</v>
      </c>
      <c r="E12" s="20">
        <v>1</v>
      </c>
      <c r="F12" s="31">
        <v>2</v>
      </c>
      <c r="G12" s="31"/>
      <c r="H12" s="31">
        <v>4</v>
      </c>
      <c r="I12" s="31">
        <f t="shared" si="0"/>
        <v>2</v>
      </c>
      <c r="J12" s="31">
        <f t="shared" si="1"/>
        <v>4</v>
      </c>
      <c r="K12" s="31"/>
      <c r="L12" s="49"/>
      <c r="M12" s="31"/>
    </row>
    <row r="13" spans="1:13" ht="47.25">
      <c r="A13" s="17" t="s">
        <v>140</v>
      </c>
      <c r="B13" s="4" t="s">
        <v>20</v>
      </c>
      <c r="C13" s="4" t="s">
        <v>84</v>
      </c>
      <c r="D13" s="20" t="s">
        <v>477</v>
      </c>
      <c r="E13" s="20">
        <v>1</v>
      </c>
      <c r="F13" s="31">
        <v>2</v>
      </c>
      <c r="G13" s="31"/>
      <c r="H13" s="31">
        <v>4</v>
      </c>
      <c r="I13" s="31">
        <f t="shared" si="0"/>
        <v>2</v>
      </c>
      <c r="J13" s="31">
        <f t="shared" si="1"/>
        <v>4</v>
      </c>
      <c r="K13" s="31"/>
      <c r="L13" s="49"/>
      <c r="M13" s="31"/>
    </row>
    <row r="14" spans="1:13" ht="18" customHeight="1">
      <c r="A14" s="17" t="s">
        <v>141</v>
      </c>
      <c r="B14" s="4" t="s">
        <v>21</v>
      </c>
      <c r="C14" s="4" t="s">
        <v>85</v>
      </c>
      <c r="D14" s="20" t="s">
        <v>476</v>
      </c>
      <c r="E14" s="20">
        <v>1</v>
      </c>
      <c r="F14" s="31">
        <v>2</v>
      </c>
      <c r="G14" s="31"/>
      <c r="H14" s="31">
        <v>4</v>
      </c>
      <c r="I14" s="31">
        <f t="shared" si="0"/>
        <v>2</v>
      </c>
      <c r="J14" s="31">
        <f t="shared" si="1"/>
        <v>4</v>
      </c>
      <c r="K14" s="31"/>
      <c r="L14" s="49"/>
      <c r="M14" s="31"/>
    </row>
    <row r="15" spans="1:13" ht="18" customHeight="1">
      <c r="A15" s="17" t="s">
        <v>142</v>
      </c>
      <c r="B15" s="4" t="s">
        <v>22</v>
      </c>
      <c r="C15" s="4" t="s">
        <v>86</v>
      </c>
      <c r="D15" s="20" t="s">
        <v>477</v>
      </c>
      <c r="E15" s="20">
        <v>1</v>
      </c>
      <c r="F15" s="31">
        <v>2</v>
      </c>
      <c r="G15" s="31"/>
      <c r="H15" s="31">
        <v>4</v>
      </c>
      <c r="I15" s="31">
        <f t="shared" si="0"/>
        <v>2</v>
      </c>
      <c r="J15" s="31">
        <f t="shared" si="1"/>
        <v>4</v>
      </c>
      <c r="K15" s="31"/>
      <c r="L15" s="49"/>
      <c r="M15" s="31"/>
    </row>
    <row r="16" spans="1:13" ht="18" customHeight="1">
      <c r="A16" s="17" t="s">
        <v>143</v>
      </c>
      <c r="B16" s="4" t="s">
        <v>23</v>
      </c>
      <c r="C16" s="4" t="s">
        <v>87</v>
      </c>
      <c r="D16" s="20" t="s">
        <v>477</v>
      </c>
      <c r="E16" s="20">
        <v>1</v>
      </c>
      <c r="F16" s="31">
        <v>2</v>
      </c>
      <c r="G16" s="31"/>
      <c r="H16" s="31">
        <v>4</v>
      </c>
      <c r="I16" s="31">
        <f t="shared" si="0"/>
        <v>2</v>
      </c>
      <c r="J16" s="31">
        <f t="shared" si="1"/>
        <v>4</v>
      </c>
      <c r="K16" s="31"/>
      <c r="L16" s="49"/>
      <c r="M16" s="31"/>
    </row>
    <row r="17" spans="1:13" ht="47.25">
      <c r="A17" s="17" t="s">
        <v>144</v>
      </c>
      <c r="B17" s="4" t="s">
        <v>24</v>
      </c>
      <c r="C17" s="8" t="s">
        <v>88</v>
      </c>
      <c r="D17" s="20" t="s">
        <v>477</v>
      </c>
      <c r="E17" s="20">
        <v>1</v>
      </c>
      <c r="F17" s="31">
        <v>2</v>
      </c>
      <c r="G17" s="31"/>
      <c r="H17" s="31">
        <v>4</v>
      </c>
      <c r="I17" s="31">
        <f t="shared" si="0"/>
        <v>2</v>
      </c>
      <c r="J17" s="31">
        <f t="shared" si="1"/>
        <v>4</v>
      </c>
      <c r="K17" s="31"/>
      <c r="L17" s="49"/>
      <c r="M17" s="31"/>
    </row>
    <row r="18" spans="1:13" ht="18" customHeight="1">
      <c r="A18" s="17" t="s">
        <v>145</v>
      </c>
      <c r="B18" s="4" t="s">
        <v>25</v>
      </c>
      <c r="C18" s="4" t="s">
        <v>42</v>
      </c>
      <c r="D18" s="20" t="s">
        <v>477</v>
      </c>
      <c r="E18" s="20">
        <v>1</v>
      </c>
      <c r="F18" s="31">
        <v>2</v>
      </c>
      <c r="G18" s="31"/>
      <c r="H18" s="31">
        <v>0</v>
      </c>
      <c r="I18" s="31">
        <f t="shared" si="0"/>
        <v>2</v>
      </c>
      <c r="J18" s="31">
        <f t="shared" si="1"/>
        <v>0</v>
      </c>
      <c r="K18" s="31"/>
      <c r="L18" s="49"/>
      <c r="M18" s="31"/>
    </row>
    <row r="19" spans="1:13" ht="18" customHeight="1">
      <c r="A19" s="17" t="s">
        <v>146</v>
      </c>
      <c r="B19" s="4" t="s">
        <v>26</v>
      </c>
      <c r="C19" s="8" t="s">
        <v>33</v>
      </c>
      <c r="D19" s="20" t="s">
        <v>477</v>
      </c>
      <c r="E19" s="20">
        <v>10</v>
      </c>
      <c r="F19" s="31">
        <v>0</v>
      </c>
      <c r="G19" s="31"/>
      <c r="H19" s="31">
        <v>0.5</v>
      </c>
      <c r="I19" s="31">
        <f t="shared" si="0"/>
        <v>0</v>
      </c>
      <c r="J19" s="31">
        <f t="shared" si="1"/>
        <v>5</v>
      </c>
      <c r="K19" s="31"/>
      <c r="L19" s="49"/>
      <c r="M19" s="31"/>
    </row>
    <row r="20" spans="1:13" ht="18" customHeight="1">
      <c r="A20" s="17" t="s">
        <v>147</v>
      </c>
      <c r="B20" s="4" t="s">
        <v>27</v>
      </c>
      <c r="C20" s="8" t="s">
        <v>34</v>
      </c>
      <c r="D20" s="20" t="s">
        <v>476</v>
      </c>
      <c r="E20" s="20">
        <v>10</v>
      </c>
      <c r="F20" s="31">
        <v>0</v>
      </c>
      <c r="G20" s="31"/>
      <c r="H20" s="31">
        <v>0.5</v>
      </c>
      <c r="I20" s="31">
        <f t="shared" si="0"/>
        <v>0</v>
      </c>
      <c r="J20" s="31">
        <f t="shared" si="1"/>
        <v>5</v>
      </c>
      <c r="K20" s="31"/>
      <c r="L20" s="49"/>
      <c r="M20" s="31"/>
    </row>
    <row r="21" spans="1:13" ht="18" customHeight="1">
      <c r="A21" s="17" t="s">
        <v>148</v>
      </c>
      <c r="B21" s="8" t="s">
        <v>36</v>
      </c>
      <c r="C21" s="8" t="s">
        <v>35</v>
      </c>
      <c r="D21" s="20" t="s">
        <v>477</v>
      </c>
      <c r="E21" s="20">
        <v>10</v>
      </c>
      <c r="F21" s="31">
        <v>0</v>
      </c>
      <c r="G21" s="31"/>
      <c r="H21" s="31">
        <v>0.5</v>
      </c>
      <c r="I21" s="31">
        <f t="shared" si="0"/>
        <v>0</v>
      </c>
      <c r="J21" s="31">
        <f t="shared" si="1"/>
        <v>5</v>
      </c>
      <c r="K21" s="31"/>
      <c r="L21" s="49"/>
      <c r="M21" s="31"/>
    </row>
    <row r="22" spans="1:13" ht="31.5">
      <c r="A22" s="17" t="s">
        <v>149</v>
      </c>
      <c r="B22" s="4" t="s">
        <v>28</v>
      </c>
      <c r="C22" s="8" t="s">
        <v>38</v>
      </c>
      <c r="D22" s="20" t="s">
        <v>477</v>
      </c>
      <c r="E22" s="20">
        <v>2</v>
      </c>
      <c r="F22" s="31">
        <v>0</v>
      </c>
      <c r="G22" s="31"/>
      <c r="H22" s="31">
        <v>0.5</v>
      </c>
      <c r="I22" s="31">
        <f t="shared" si="0"/>
        <v>0</v>
      </c>
      <c r="J22" s="31">
        <f t="shared" si="1"/>
        <v>1</v>
      </c>
      <c r="K22" s="31"/>
      <c r="L22" s="49"/>
      <c r="M22" s="31"/>
    </row>
    <row r="23" spans="1:13" ht="18" customHeight="1">
      <c r="A23" s="17" t="s">
        <v>150</v>
      </c>
      <c r="B23" s="4" t="s">
        <v>29</v>
      </c>
      <c r="C23" s="4" t="s">
        <v>3</v>
      </c>
      <c r="D23" s="20" t="s">
        <v>477</v>
      </c>
      <c r="E23" s="20">
        <v>1</v>
      </c>
      <c r="F23" s="31">
        <v>2</v>
      </c>
      <c r="G23" s="31"/>
      <c r="H23" s="31">
        <v>2</v>
      </c>
      <c r="I23" s="31">
        <f t="shared" si="0"/>
        <v>2</v>
      </c>
      <c r="J23" s="31">
        <f t="shared" si="1"/>
        <v>2</v>
      </c>
      <c r="K23" s="31"/>
      <c r="L23" s="49"/>
      <c r="M23" s="31"/>
    </row>
    <row r="24" spans="1:13" ht="18" customHeight="1">
      <c r="A24" s="17" t="s">
        <v>233</v>
      </c>
      <c r="B24" s="4" t="s">
        <v>232</v>
      </c>
      <c r="C24" s="17" t="s">
        <v>239</v>
      </c>
      <c r="D24" s="20" t="s">
        <v>477</v>
      </c>
      <c r="E24" s="20">
        <v>29</v>
      </c>
      <c r="F24" s="31">
        <v>0</v>
      </c>
      <c r="G24" s="31"/>
      <c r="H24" s="31">
        <v>1</v>
      </c>
      <c r="I24" s="31">
        <f t="shared" si="0"/>
        <v>0</v>
      </c>
      <c r="J24" s="31">
        <f t="shared" si="1"/>
        <v>29</v>
      </c>
      <c r="K24" s="31"/>
      <c r="L24" s="49"/>
      <c r="M24" s="31"/>
    </row>
    <row r="25" spans="1:13" ht="18" customHeight="1">
      <c r="A25" s="17" t="s">
        <v>235</v>
      </c>
      <c r="B25" s="4" t="s">
        <v>236</v>
      </c>
      <c r="C25" s="17" t="s">
        <v>237</v>
      </c>
      <c r="D25" s="20" t="s">
        <v>522</v>
      </c>
      <c r="E25" s="20">
        <v>1</v>
      </c>
      <c r="F25" s="31">
        <v>4</v>
      </c>
      <c r="G25" s="31"/>
      <c r="H25" s="31">
        <v>0</v>
      </c>
      <c r="I25" s="31">
        <f t="shared" si="0"/>
        <v>4</v>
      </c>
      <c r="J25" s="31">
        <f t="shared" si="1"/>
        <v>0</v>
      </c>
      <c r="K25" s="31"/>
      <c r="L25" s="49"/>
      <c r="M25" s="31"/>
    </row>
    <row r="26" spans="1:13" ht="18" customHeight="1">
      <c r="A26" s="17" t="s">
        <v>246</v>
      </c>
      <c r="B26" s="4" t="s">
        <v>247</v>
      </c>
      <c r="C26" s="17" t="s">
        <v>551</v>
      </c>
      <c r="D26" s="20" t="s">
        <v>522</v>
      </c>
      <c r="E26" s="20">
        <v>1</v>
      </c>
      <c r="F26" s="31">
        <v>2</v>
      </c>
      <c r="G26" s="31"/>
      <c r="H26" s="31">
        <v>0</v>
      </c>
      <c r="I26" s="31">
        <f t="shared" si="0"/>
        <v>2</v>
      </c>
      <c r="J26" s="31">
        <f t="shared" si="1"/>
        <v>0</v>
      </c>
      <c r="K26" s="31"/>
      <c r="L26" s="49"/>
      <c r="M26" s="31"/>
    </row>
    <row r="27" spans="1:13" ht="18" customHeight="1">
      <c r="A27" s="17"/>
      <c r="B27" s="4"/>
      <c r="C27" s="17"/>
      <c r="D27" s="20"/>
      <c r="E27" s="20"/>
      <c r="F27" s="31"/>
      <c r="G27" s="31"/>
      <c r="H27" s="31"/>
      <c r="I27" s="31">
        <f>SUM(I10:I26)</f>
        <v>74</v>
      </c>
      <c r="J27" s="31">
        <f>SUM(J10:J26)</f>
        <v>77</v>
      </c>
      <c r="K27" s="31">
        <f>I27*1</f>
        <v>74</v>
      </c>
      <c r="L27" s="49">
        <f>J27*1</f>
        <v>77</v>
      </c>
      <c r="M27" s="31"/>
    </row>
    <row r="28" spans="1:13" ht="15.75">
      <c r="A28" s="17"/>
      <c r="B28" s="4"/>
      <c r="C28" s="17"/>
      <c r="D28" s="20"/>
      <c r="E28" s="20"/>
      <c r="F28" s="31"/>
      <c r="G28" s="31"/>
      <c r="H28" s="31"/>
      <c r="I28" s="31"/>
      <c r="J28" s="31"/>
      <c r="K28" s="31"/>
      <c r="L28" s="49"/>
      <c r="M28" s="31"/>
    </row>
    <row r="29" spans="1:13" ht="18" customHeight="1">
      <c r="A29" s="17" t="s">
        <v>55</v>
      </c>
      <c r="B29" s="4"/>
      <c r="C29" s="19" t="s">
        <v>1120</v>
      </c>
      <c r="D29" s="31"/>
      <c r="E29" s="31"/>
      <c r="F29" s="31"/>
      <c r="G29" s="31"/>
      <c r="H29" s="31"/>
      <c r="I29" s="31"/>
      <c r="J29" s="31"/>
      <c r="K29" s="31"/>
      <c r="L29" s="49"/>
      <c r="M29" s="31"/>
    </row>
    <row r="30" spans="1:13" ht="31.5">
      <c r="A30" s="17" t="s">
        <v>151</v>
      </c>
      <c r="B30" s="17" t="s">
        <v>39</v>
      </c>
      <c r="C30" s="8" t="s">
        <v>1071</v>
      </c>
      <c r="D30" s="20" t="s">
        <v>476</v>
      </c>
      <c r="E30" s="20">
        <v>1</v>
      </c>
      <c r="F30" s="31">
        <v>2</v>
      </c>
      <c r="G30" s="31"/>
      <c r="H30" s="31">
        <v>10</v>
      </c>
      <c r="I30" s="31">
        <f t="shared" si="0"/>
        <v>2</v>
      </c>
      <c r="J30" s="31">
        <f t="shared" si="1"/>
        <v>10</v>
      </c>
      <c r="K30" s="31"/>
      <c r="L30" s="49"/>
      <c r="M30" s="50" t="s">
        <v>674</v>
      </c>
    </row>
    <row r="31" spans="1:13" ht="18" customHeight="1">
      <c r="A31" s="17" t="s">
        <v>152</v>
      </c>
      <c r="B31" s="17" t="s">
        <v>44</v>
      </c>
      <c r="C31" s="8" t="s">
        <v>1079</v>
      </c>
      <c r="D31" s="20" t="s">
        <v>476</v>
      </c>
      <c r="E31" s="20">
        <v>1</v>
      </c>
      <c r="F31" s="31">
        <v>2</v>
      </c>
      <c r="G31" s="31"/>
      <c r="H31" s="31">
        <v>10</v>
      </c>
      <c r="I31" s="31">
        <f t="shared" si="0"/>
        <v>2</v>
      </c>
      <c r="J31" s="31">
        <f t="shared" si="1"/>
        <v>10</v>
      </c>
      <c r="K31" s="31"/>
      <c r="L31" s="49"/>
      <c r="M31" s="31"/>
    </row>
    <row r="32" spans="1:13" ht="15" hidden="1">
      <c r="A32" s="17"/>
      <c r="B32" s="17"/>
      <c r="C32" s="8"/>
      <c r="D32" s="20"/>
      <c r="E32" s="20"/>
      <c r="F32" s="31"/>
      <c r="G32" s="31"/>
      <c r="H32" s="31"/>
      <c r="I32" s="31">
        <f t="shared" si="0"/>
        <v>0</v>
      </c>
      <c r="J32" s="31">
        <f t="shared" si="1"/>
        <v>0</v>
      </c>
      <c r="K32" s="31"/>
      <c r="L32" s="49"/>
      <c r="M32" s="31"/>
    </row>
    <row r="33" spans="1:13" ht="47.25">
      <c r="A33" s="17" t="s">
        <v>153</v>
      </c>
      <c r="B33" s="17" t="s">
        <v>40</v>
      </c>
      <c r="C33" s="8" t="s">
        <v>1070</v>
      </c>
      <c r="D33" s="20" t="s">
        <v>477</v>
      </c>
      <c r="E33" s="20">
        <v>1</v>
      </c>
      <c r="F33" s="31">
        <v>2</v>
      </c>
      <c r="G33" s="31"/>
      <c r="H33" s="31">
        <v>10</v>
      </c>
      <c r="I33" s="31">
        <f t="shared" si="0"/>
        <v>2</v>
      </c>
      <c r="J33" s="31">
        <f t="shared" si="1"/>
        <v>10</v>
      </c>
      <c r="K33" s="31"/>
      <c r="L33" s="49"/>
      <c r="M33" s="31"/>
    </row>
    <row r="34" spans="1:13" ht="31.5">
      <c r="A34" s="17" t="s">
        <v>154</v>
      </c>
      <c r="B34" s="17" t="s">
        <v>166</v>
      </c>
      <c r="C34" s="8" t="s">
        <v>524</v>
      </c>
      <c r="D34" s="20" t="s">
        <v>476</v>
      </c>
      <c r="E34" s="20">
        <v>1</v>
      </c>
      <c r="F34" s="31">
        <v>2</v>
      </c>
      <c r="G34" s="31"/>
      <c r="H34" s="31">
        <v>10</v>
      </c>
      <c r="I34" s="31">
        <f t="shared" si="0"/>
        <v>2</v>
      </c>
      <c r="J34" s="31">
        <f t="shared" si="1"/>
        <v>10</v>
      </c>
      <c r="K34" s="31"/>
      <c r="L34" s="49"/>
      <c r="M34" s="31"/>
    </row>
    <row r="35" spans="1:13" ht="63">
      <c r="A35" s="17" t="s">
        <v>155</v>
      </c>
      <c r="B35" s="17" t="s">
        <v>22</v>
      </c>
      <c r="C35" s="8" t="s">
        <v>1072</v>
      </c>
      <c r="D35" s="20" t="s">
        <v>477</v>
      </c>
      <c r="E35" s="20">
        <v>1</v>
      </c>
      <c r="F35" s="31">
        <v>2</v>
      </c>
      <c r="G35" s="31"/>
      <c r="H35" s="31">
        <v>2</v>
      </c>
      <c r="I35" s="31">
        <f t="shared" si="0"/>
        <v>2</v>
      </c>
      <c r="J35" s="31">
        <f t="shared" si="1"/>
        <v>2</v>
      </c>
      <c r="K35" s="31"/>
      <c r="L35" s="49"/>
      <c r="M35" s="31"/>
    </row>
    <row r="36" spans="1:13" ht="47.25">
      <c r="A36" s="17" t="s">
        <v>156</v>
      </c>
      <c r="B36" s="17" t="s">
        <v>46</v>
      </c>
      <c r="C36" s="8" t="s">
        <v>1078</v>
      </c>
      <c r="D36" s="20" t="s">
        <v>477</v>
      </c>
      <c r="E36" s="20">
        <v>1</v>
      </c>
      <c r="F36" s="31">
        <v>2</v>
      </c>
      <c r="G36" s="31"/>
      <c r="H36" s="31">
        <v>2</v>
      </c>
      <c r="I36" s="31">
        <f t="shared" si="0"/>
        <v>2</v>
      </c>
      <c r="J36" s="31">
        <f t="shared" si="1"/>
        <v>2</v>
      </c>
      <c r="K36" s="31"/>
      <c r="L36" s="49"/>
      <c r="M36" s="31"/>
    </row>
    <row r="37" spans="1:13" ht="63">
      <c r="A37" s="17" t="s">
        <v>157</v>
      </c>
      <c r="B37" s="17" t="s">
        <v>169</v>
      </c>
      <c r="C37" s="8" t="s">
        <v>1073</v>
      </c>
      <c r="D37" s="20" t="s">
        <v>477</v>
      </c>
      <c r="E37" s="20">
        <v>1</v>
      </c>
      <c r="F37" s="31">
        <v>2</v>
      </c>
      <c r="G37" s="31"/>
      <c r="H37" s="31">
        <v>2</v>
      </c>
      <c r="I37" s="31">
        <f t="shared" si="0"/>
        <v>2</v>
      </c>
      <c r="J37" s="31">
        <f t="shared" si="1"/>
        <v>2</v>
      </c>
      <c r="K37" s="31"/>
      <c r="L37" s="49"/>
      <c r="M37" s="31"/>
    </row>
    <row r="38" spans="1:13" ht="18" customHeight="1">
      <c r="A38" s="17" t="s">
        <v>158</v>
      </c>
      <c r="B38" s="17" t="s">
        <v>170</v>
      </c>
      <c r="C38" s="8" t="s">
        <v>171</v>
      </c>
      <c r="D38" s="20" t="s">
        <v>477</v>
      </c>
      <c r="E38" s="20">
        <v>7</v>
      </c>
      <c r="F38" s="31">
        <v>0</v>
      </c>
      <c r="G38" s="31"/>
      <c r="H38" s="31">
        <v>1</v>
      </c>
      <c r="I38" s="31">
        <f t="shared" si="0"/>
        <v>0</v>
      </c>
      <c r="J38" s="31">
        <f t="shared" si="1"/>
        <v>7</v>
      </c>
      <c r="K38" s="31"/>
      <c r="L38" s="49"/>
      <c r="M38" s="31"/>
    </row>
    <row r="39" spans="1:13" ht="63">
      <c r="A39" s="17" t="s">
        <v>159</v>
      </c>
      <c r="B39" s="17" t="s">
        <v>176</v>
      </c>
      <c r="C39" s="8" t="s">
        <v>1074</v>
      </c>
      <c r="D39" s="20" t="s">
        <v>477</v>
      </c>
      <c r="E39" s="20">
        <v>1</v>
      </c>
      <c r="F39" s="31">
        <v>2</v>
      </c>
      <c r="G39" s="31"/>
      <c r="H39" s="31">
        <v>10</v>
      </c>
      <c r="I39" s="31">
        <f t="shared" si="0"/>
        <v>2</v>
      </c>
      <c r="J39" s="31">
        <f t="shared" si="1"/>
        <v>10</v>
      </c>
      <c r="K39" s="31"/>
      <c r="L39" s="49"/>
      <c r="M39" s="31"/>
    </row>
    <row r="40" spans="1:13" ht="18" customHeight="1">
      <c r="A40" s="17" t="s">
        <v>160</v>
      </c>
      <c r="B40" s="17" t="s">
        <v>179</v>
      </c>
      <c r="C40" s="8" t="s">
        <v>642</v>
      </c>
      <c r="D40" s="20" t="s">
        <v>476</v>
      </c>
      <c r="E40" s="20">
        <v>2</v>
      </c>
      <c r="F40" s="31">
        <v>2</v>
      </c>
      <c r="G40" s="31"/>
      <c r="H40" s="31">
        <v>10</v>
      </c>
      <c r="I40" s="31">
        <f t="shared" si="0"/>
        <v>4</v>
      </c>
      <c r="J40" s="31">
        <f t="shared" si="1"/>
        <v>20</v>
      </c>
      <c r="K40" s="31"/>
      <c r="L40" s="49"/>
      <c r="M40" s="31"/>
    </row>
    <row r="41" spans="1:13" ht="31.5">
      <c r="A41" s="17" t="s">
        <v>182</v>
      </c>
      <c r="B41" s="17" t="s">
        <v>177</v>
      </c>
      <c r="C41" s="8" t="s">
        <v>181</v>
      </c>
      <c r="D41" s="20" t="s">
        <v>543</v>
      </c>
      <c r="E41" s="20">
        <v>1</v>
      </c>
      <c r="F41" s="31">
        <v>1</v>
      </c>
      <c r="G41" s="31"/>
      <c r="H41" s="31">
        <v>11</v>
      </c>
      <c r="I41" s="31">
        <f t="shared" si="0"/>
        <v>1</v>
      </c>
      <c r="J41" s="31">
        <f t="shared" si="1"/>
        <v>11</v>
      </c>
      <c r="K41" s="31"/>
      <c r="L41" s="49"/>
      <c r="M41" s="50" t="s">
        <v>674</v>
      </c>
    </row>
    <row r="42" spans="1:13" ht="31.5">
      <c r="A42" s="17" t="s">
        <v>183</v>
      </c>
      <c r="B42" s="17" t="s">
        <v>178</v>
      </c>
      <c r="C42" s="8" t="s">
        <v>180</v>
      </c>
      <c r="D42" s="20" t="s">
        <v>477</v>
      </c>
      <c r="E42" s="20">
        <v>1</v>
      </c>
      <c r="F42" s="31">
        <v>0</v>
      </c>
      <c r="G42" s="31"/>
      <c r="H42" s="31">
        <v>2</v>
      </c>
      <c r="I42" s="31">
        <f t="shared" si="0"/>
        <v>0</v>
      </c>
      <c r="J42" s="31">
        <f t="shared" si="1"/>
        <v>2</v>
      </c>
      <c r="K42" s="31"/>
      <c r="L42" s="49"/>
      <c r="M42" s="31"/>
    </row>
    <row r="43" spans="1:13" ht="47.25">
      <c r="A43" s="17" t="s">
        <v>184</v>
      </c>
      <c r="B43" s="17" t="s">
        <v>45</v>
      </c>
      <c r="C43" s="8" t="s">
        <v>1080</v>
      </c>
      <c r="D43" s="20" t="s">
        <v>477</v>
      </c>
      <c r="E43" s="20">
        <v>1</v>
      </c>
      <c r="F43" s="31">
        <v>2</v>
      </c>
      <c r="G43" s="31"/>
      <c r="H43" s="31">
        <v>10</v>
      </c>
      <c r="I43" s="31">
        <f t="shared" si="0"/>
        <v>2</v>
      </c>
      <c r="J43" s="31">
        <f t="shared" si="1"/>
        <v>10</v>
      </c>
      <c r="K43" s="31"/>
      <c r="L43" s="49"/>
      <c r="M43" s="31"/>
    </row>
    <row r="44" spans="1:13" ht="18" customHeight="1">
      <c r="A44" s="17" t="s">
        <v>185</v>
      </c>
      <c r="B44" s="17" t="s">
        <v>21</v>
      </c>
      <c r="C44" s="8" t="s">
        <v>524</v>
      </c>
      <c r="D44" s="20" t="s">
        <v>477</v>
      </c>
      <c r="E44" s="20">
        <v>1</v>
      </c>
      <c r="F44" s="31">
        <v>2</v>
      </c>
      <c r="G44" s="31"/>
      <c r="H44" s="31">
        <v>10</v>
      </c>
      <c r="I44" s="31">
        <f t="shared" si="0"/>
        <v>2</v>
      </c>
      <c r="J44" s="31">
        <f t="shared" si="1"/>
        <v>10</v>
      </c>
      <c r="K44" s="31"/>
      <c r="L44" s="49"/>
      <c r="M44" s="31"/>
    </row>
    <row r="45" spans="1:13" ht="63">
      <c r="A45" s="17" t="s">
        <v>186</v>
      </c>
      <c r="B45" s="17" t="s">
        <v>163</v>
      </c>
      <c r="C45" s="8" t="s">
        <v>1076</v>
      </c>
      <c r="D45" s="20" t="s">
        <v>477</v>
      </c>
      <c r="E45" s="20">
        <v>2</v>
      </c>
      <c r="F45" s="31">
        <v>2</v>
      </c>
      <c r="G45" s="31"/>
      <c r="H45" s="31">
        <v>1</v>
      </c>
      <c r="I45" s="31">
        <f t="shared" si="0"/>
        <v>4</v>
      </c>
      <c r="J45" s="31">
        <f t="shared" si="1"/>
        <v>2</v>
      </c>
      <c r="K45" s="31"/>
      <c r="L45" s="49"/>
      <c r="M45" s="31"/>
    </row>
    <row r="46" spans="1:13" ht="15.75">
      <c r="A46" s="17" t="s">
        <v>187</v>
      </c>
      <c r="B46" s="17" t="s">
        <v>172</v>
      </c>
      <c r="C46" s="8" t="s">
        <v>173</v>
      </c>
      <c r="D46" s="20" t="s">
        <v>477</v>
      </c>
      <c r="E46" s="20">
        <v>9</v>
      </c>
      <c r="F46" s="31">
        <v>0</v>
      </c>
      <c r="G46" s="31"/>
      <c r="H46" s="31">
        <v>1</v>
      </c>
      <c r="I46" s="31">
        <f t="shared" si="0"/>
        <v>0</v>
      </c>
      <c r="J46" s="31">
        <f t="shared" si="1"/>
        <v>9</v>
      </c>
      <c r="K46" s="31"/>
      <c r="L46" s="49"/>
      <c r="M46" s="31"/>
    </row>
    <row r="47" spans="1:13" ht="47.25">
      <c r="A47" s="17" t="s">
        <v>188</v>
      </c>
      <c r="B47" s="17" t="s">
        <v>162</v>
      </c>
      <c r="C47" s="8" t="s">
        <v>1075</v>
      </c>
      <c r="D47" s="20" t="s">
        <v>477</v>
      </c>
      <c r="E47" s="20">
        <v>1</v>
      </c>
      <c r="F47" s="31">
        <v>2</v>
      </c>
      <c r="G47" s="31"/>
      <c r="H47" s="31">
        <v>10</v>
      </c>
      <c r="I47" s="31">
        <f t="shared" si="0"/>
        <v>2</v>
      </c>
      <c r="J47" s="31">
        <f t="shared" si="1"/>
        <v>10</v>
      </c>
      <c r="K47" s="31"/>
      <c r="L47" s="49"/>
      <c r="M47" s="31"/>
    </row>
    <row r="48" spans="1:13" ht="15.75">
      <c r="A48" s="17" t="s">
        <v>189</v>
      </c>
      <c r="B48" s="32" t="s">
        <v>174</v>
      </c>
      <c r="C48" s="8" t="s">
        <v>175</v>
      </c>
      <c r="D48" s="20" t="s">
        <v>477</v>
      </c>
      <c r="E48" s="20">
        <v>13</v>
      </c>
      <c r="F48" s="31">
        <v>0</v>
      </c>
      <c r="G48" s="31"/>
      <c r="H48" s="31">
        <v>1</v>
      </c>
      <c r="I48" s="31">
        <f t="shared" si="0"/>
        <v>0</v>
      </c>
      <c r="J48" s="31">
        <f t="shared" si="1"/>
        <v>13</v>
      </c>
      <c r="K48" s="31"/>
      <c r="L48" s="49"/>
      <c r="M48" s="31"/>
    </row>
    <row r="49" spans="1:13" ht="47.25">
      <c r="A49" s="17" t="s">
        <v>190</v>
      </c>
      <c r="B49" s="17" t="s">
        <v>164</v>
      </c>
      <c r="C49" s="8" t="s">
        <v>1077</v>
      </c>
      <c r="D49" s="20" t="s">
        <v>477</v>
      </c>
      <c r="E49" s="20">
        <v>1</v>
      </c>
      <c r="F49" s="31">
        <v>2</v>
      </c>
      <c r="G49" s="31"/>
      <c r="H49" s="31">
        <v>2</v>
      </c>
      <c r="I49" s="31">
        <f t="shared" si="0"/>
        <v>2</v>
      </c>
      <c r="J49" s="31">
        <f t="shared" si="1"/>
        <v>2</v>
      </c>
      <c r="K49" s="31"/>
      <c r="L49" s="49"/>
      <c r="M49" s="31"/>
    </row>
    <row r="50" spans="1:13" ht="47.25">
      <c r="A50" s="17" t="s">
        <v>191</v>
      </c>
      <c r="B50" s="17" t="s">
        <v>165</v>
      </c>
      <c r="C50" s="8" t="s">
        <v>1081</v>
      </c>
      <c r="D50" s="20" t="s">
        <v>477</v>
      </c>
      <c r="E50" s="20">
        <v>1</v>
      </c>
      <c r="F50" s="31">
        <v>2</v>
      </c>
      <c r="G50" s="31"/>
      <c r="H50" s="31">
        <v>2</v>
      </c>
      <c r="I50" s="31">
        <f t="shared" si="0"/>
        <v>2</v>
      </c>
      <c r="J50" s="31">
        <f t="shared" si="1"/>
        <v>2</v>
      </c>
      <c r="K50" s="31"/>
      <c r="L50" s="49"/>
      <c r="M50" s="31"/>
    </row>
    <row r="51" spans="1:13" ht="15" hidden="1">
      <c r="A51" s="17"/>
      <c r="B51" s="32"/>
      <c r="C51" s="8"/>
      <c r="D51" s="20"/>
      <c r="E51" s="20"/>
      <c r="F51" s="31"/>
      <c r="G51" s="31"/>
      <c r="H51" s="31"/>
      <c r="I51" s="31">
        <f t="shared" si="0"/>
        <v>0</v>
      </c>
      <c r="J51" s="31">
        <f t="shared" si="1"/>
        <v>0</v>
      </c>
      <c r="K51" s="31"/>
      <c r="L51" s="49"/>
      <c r="M51" s="31"/>
    </row>
    <row r="52" spans="1:13" ht="18" customHeight="1">
      <c r="A52" s="17" t="s">
        <v>192</v>
      </c>
      <c r="B52" s="17" t="s">
        <v>25</v>
      </c>
      <c r="C52" s="8" t="s">
        <v>167</v>
      </c>
      <c r="D52" s="20" t="s">
        <v>477</v>
      </c>
      <c r="E52" s="20">
        <v>1</v>
      </c>
      <c r="F52" s="31">
        <v>2</v>
      </c>
      <c r="G52" s="31"/>
      <c r="H52" s="31">
        <v>10</v>
      </c>
      <c r="I52" s="31">
        <f t="shared" si="0"/>
        <v>2</v>
      </c>
      <c r="J52" s="31">
        <f t="shared" si="1"/>
        <v>10</v>
      </c>
      <c r="K52" s="31"/>
      <c r="L52" s="49"/>
      <c r="M52" s="31"/>
    </row>
    <row r="53" spans="1:13" ht="18" customHeight="1">
      <c r="A53" s="17" t="s">
        <v>193</v>
      </c>
      <c r="B53" s="17" t="s">
        <v>92</v>
      </c>
      <c r="C53" s="8" t="s">
        <v>168</v>
      </c>
      <c r="D53" s="20" t="s">
        <v>477</v>
      </c>
      <c r="E53" s="20">
        <v>2</v>
      </c>
      <c r="F53" s="31">
        <v>4</v>
      </c>
      <c r="G53" s="31"/>
      <c r="H53" s="31">
        <v>6</v>
      </c>
      <c r="I53" s="31">
        <f t="shared" si="0"/>
        <v>8</v>
      </c>
      <c r="J53" s="31">
        <f t="shared" si="1"/>
        <v>12</v>
      </c>
      <c r="K53" s="31"/>
      <c r="L53" s="49"/>
      <c r="M53" s="31"/>
    </row>
    <row r="54" spans="1:13" ht="31.5">
      <c r="A54" s="17" t="s">
        <v>194</v>
      </c>
      <c r="B54" s="17" t="s">
        <v>41</v>
      </c>
      <c r="C54" s="8" t="s">
        <v>219</v>
      </c>
      <c r="D54" s="20" t="s">
        <v>477</v>
      </c>
      <c r="E54" s="20">
        <v>1</v>
      </c>
      <c r="F54" s="31">
        <v>2</v>
      </c>
      <c r="G54" s="31"/>
      <c r="H54" s="31">
        <v>2</v>
      </c>
      <c r="I54" s="31">
        <f t="shared" si="0"/>
        <v>2</v>
      </c>
      <c r="J54" s="31">
        <f t="shared" si="1"/>
        <v>2</v>
      </c>
      <c r="K54" s="31"/>
      <c r="L54" s="49"/>
      <c r="M54" s="31"/>
    </row>
    <row r="55" spans="1:13" ht="31.5">
      <c r="A55" s="17" t="s">
        <v>228</v>
      </c>
      <c r="B55" s="17" t="s">
        <v>197</v>
      </c>
      <c r="C55" s="8" t="s">
        <v>525</v>
      </c>
      <c r="D55" s="20" t="s">
        <v>477</v>
      </c>
      <c r="E55" s="20">
        <v>1</v>
      </c>
      <c r="F55" s="31">
        <v>2</v>
      </c>
      <c r="G55" s="31"/>
      <c r="H55" s="31">
        <v>10</v>
      </c>
      <c r="I55" s="31">
        <f t="shared" si="0"/>
        <v>2</v>
      </c>
      <c r="J55" s="31">
        <f t="shared" si="1"/>
        <v>10</v>
      </c>
      <c r="K55" s="31"/>
      <c r="L55" s="49"/>
      <c r="M55" s="50" t="s">
        <v>674</v>
      </c>
    </row>
    <row r="56" spans="1:13" ht="30.75">
      <c r="A56" s="17" t="s">
        <v>195</v>
      </c>
      <c r="B56" s="17" t="s">
        <v>198</v>
      </c>
      <c r="C56" s="8" t="s">
        <v>526</v>
      </c>
      <c r="D56" s="20" t="s">
        <v>477</v>
      </c>
      <c r="E56" s="20">
        <v>1</v>
      </c>
      <c r="F56" s="31">
        <v>2</v>
      </c>
      <c r="G56" s="31"/>
      <c r="H56" s="31">
        <v>10</v>
      </c>
      <c r="I56" s="31">
        <f t="shared" si="0"/>
        <v>2</v>
      </c>
      <c r="J56" s="31">
        <f t="shared" si="1"/>
        <v>10</v>
      </c>
      <c r="K56" s="31"/>
      <c r="L56" s="49"/>
      <c r="M56" s="50" t="s">
        <v>674</v>
      </c>
    </row>
    <row r="57" spans="1:13" ht="18" customHeight="1">
      <c r="A57" s="17" t="s">
        <v>196</v>
      </c>
      <c r="B57" s="17" t="s">
        <v>199</v>
      </c>
      <c r="C57" s="8" t="s">
        <v>203</v>
      </c>
      <c r="D57" s="20" t="s">
        <v>477</v>
      </c>
      <c r="E57" s="20">
        <v>1</v>
      </c>
      <c r="F57" s="31">
        <v>8</v>
      </c>
      <c r="G57" s="31"/>
      <c r="H57" s="31">
        <v>0</v>
      </c>
      <c r="I57" s="31">
        <f t="shared" si="0"/>
        <v>8</v>
      </c>
      <c r="J57" s="31">
        <f t="shared" si="1"/>
        <v>0</v>
      </c>
      <c r="K57" s="31"/>
      <c r="L57" s="49"/>
      <c r="M57" s="50" t="s">
        <v>674</v>
      </c>
    </row>
    <row r="58" spans="1:13" ht="18" customHeight="1">
      <c r="A58" s="17" t="s">
        <v>202</v>
      </c>
      <c r="B58" s="17" t="s">
        <v>95</v>
      </c>
      <c r="C58" s="8" t="s">
        <v>204</v>
      </c>
      <c r="D58" s="20" t="s">
        <v>476</v>
      </c>
      <c r="E58" s="20">
        <v>1</v>
      </c>
      <c r="F58" s="31">
        <v>4</v>
      </c>
      <c r="G58" s="31"/>
      <c r="H58" s="31">
        <v>8</v>
      </c>
      <c r="I58" s="31">
        <f t="shared" si="0"/>
        <v>4</v>
      </c>
      <c r="J58" s="31">
        <f t="shared" si="1"/>
        <v>8</v>
      </c>
      <c r="K58" s="31"/>
      <c r="L58" s="49"/>
      <c r="M58" s="31"/>
    </row>
    <row r="59" spans="1:13" ht="18" customHeight="1">
      <c r="A59" s="33" t="s">
        <v>238</v>
      </c>
      <c r="B59" s="17" t="s">
        <v>232</v>
      </c>
      <c r="C59" s="17" t="s">
        <v>234</v>
      </c>
      <c r="D59" s="20" t="s">
        <v>544</v>
      </c>
      <c r="E59" s="20">
        <v>9</v>
      </c>
      <c r="F59" s="31">
        <v>0.5</v>
      </c>
      <c r="G59" s="31"/>
      <c r="H59" s="31">
        <v>1</v>
      </c>
      <c r="I59" s="31">
        <f t="shared" si="0"/>
        <v>4.5</v>
      </c>
      <c r="J59" s="31">
        <f t="shared" si="1"/>
        <v>9</v>
      </c>
      <c r="K59" s="31"/>
      <c r="L59" s="49"/>
      <c r="M59" s="31"/>
    </row>
    <row r="60" spans="1:13" ht="18" customHeight="1">
      <c r="A60" s="33" t="s">
        <v>248</v>
      </c>
      <c r="B60" s="17" t="s">
        <v>247</v>
      </c>
      <c r="C60" s="8" t="s">
        <v>552</v>
      </c>
      <c r="D60" s="20" t="s">
        <v>522</v>
      </c>
      <c r="E60" s="20">
        <v>1</v>
      </c>
      <c r="F60" s="31">
        <v>2</v>
      </c>
      <c r="G60" s="31"/>
      <c r="H60" s="31">
        <v>0</v>
      </c>
      <c r="I60" s="31">
        <f t="shared" si="0"/>
        <v>2</v>
      </c>
      <c r="J60" s="31">
        <f t="shared" si="1"/>
        <v>0</v>
      </c>
      <c r="K60" s="31"/>
      <c r="L60" s="49"/>
      <c r="M60" s="31"/>
    </row>
    <row r="61" spans="1:13" ht="15" hidden="1">
      <c r="A61" s="17"/>
      <c r="B61" s="17"/>
      <c r="C61" s="8"/>
      <c r="D61" s="20"/>
      <c r="E61" s="20"/>
      <c r="F61" s="31"/>
      <c r="G61" s="31"/>
      <c r="H61" s="31"/>
      <c r="I61" s="31">
        <f t="shared" si="0"/>
        <v>0</v>
      </c>
      <c r="J61" s="31">
        <f t="shared" si="1"/>
        <v>0</v>
      </c>
      <c r="K61" s="31"/>
      <c r="L61" s="49"/>
      <c r="M61" s="31"/>
    </row>
    <row r="62" spans="1:13" ht="15" hidden="1">
      <c r="A62" s="17"/>
      <c r="B62" s="17"/>
      <c r="C62" s="8"/>
      <c r="D62" s="20"/>
      <c r="E62" s="20"/>
      <c r="F62" s="31"/>
      <c r="G62" s="31"/>
      <c r="H62" s="31"/>
      <c r="I62" s="31">
        <f t="shared" si="0"/>
        <v>0</v>
      </c>
      <c r="J62" s="31">
        <f t="shared" si="1"/>
        <v>0</v>
      </c>
      <c r="K62" s="31"/>
      <c r="L62" s="49"/>
      <c r="M62" s="31"/>
    </row>
    <row r="63" spans="1:13" ht="15" hidden="1">
      <c r="A63" s="17"/>
      <c r="B63" s="17"/>
      <c r="C63" s="8"/>
      <c r="D63" s="20"/>
      <c r="E63" s="20"/>
      <c r="F63" s="31"/>
      <c r="G63" s="31"/>
      <c r="H63" s="31"/>
      <c r="I63" s="31">
        <f t="shared" si="0"/>
        <v>0</v>
      </c>
      <c r="J63" s="31">
        <f t="shared" si="1"/>
        <v>0</v>
      </c>
      <c r="K63" s="31"/>
      <c r="L63" s="49"/>
      <c r="M63" s="31"/>
    </row>
    <row r="64" spans="1:15" ht="15" hidden="1">
      <c r="A64" s="17"/>
      <c r="B64" s="17"/>
      <c r="C64" s="20"/>
      <c r="D64" s="31"/>
      <c r="E64" s="31"/>
      <c r="F64" s="31"/>
      <c r="G64" s="31"/>
      <c r="H64" s="31"/>
      <c r="I64" s="31">
        <f t="shared" si="0"/>
        <v>0</v>
      </c>
      <c r="J64" s="31">
        <f t="shared" si="1"/>
        <v>0</v>
      </c>
      <c r="K64" s="31"/>
      <c r="L64" s="49"/>
      <c r="M64" s="31"/>
      <c r="O64" s="7"/>
    </row>
    <row r="65" spans="1:13" ht="15" hidden="1">
      <c r="A65" s="17"/>
      <c r="B65" s="4"/>
      <c r="C65" s="5"/>
      <c r="D65" s="20"/>
      <c r="E65" s="20"/>
      <c r="F65" s="31"/>
      <c r="G65" s="31"/>
      <c r="H65" s="31"/>
      <c r="I65" s="31">
        <f t="shared" si="0"/>
        <v>0</v>
      </c>
      <c r="J65" s="31">
        <f t="shared" si="1"/>
        <v>0</v>
      </c>
      <c r="K65" s="31"/>
      <c r="L65" s="49"/>
      <c r="M65" s="31"/>
    </row>
    <row r="66" spans="1:13" ht="15">
      <c r="A66" s="17" t="s">
        <v>1015</v>
      </c>
      <c r="B66" s="4" t="s">
        <v>253</v>
      </c>
      <c r="C66" s="29" t="s">
        <v>1016</v>
      </c>
      <c r="D66" s="20" t="s">
        <v>476</v>
      </c>
      <c r="E66" s="20">
        <v>1</v>
      </c>
      <c r="F66" s="31">
        <v>2</v>
      </c>
      <c r="G66" s="31"/>
      <c r="H66" s="31">
        <v>0</v>
      </c>
      <c r="I66" s="31">
        <f>E66*F66</f>
        <v>2</v>
      </c>
      <c r="J66" s="31">
        <f>E66*H66</f>
        <v>0</v>
      </c>
      <c r="K66" s="31"/>
      <c r="L66" s="49"/>
      <c r="M66" s="31"/>
    </row>
    <row r="67" spans="1:13" ht="15">
      <c r="A67" s="17"/>
      <c r="B67" s="4"/>
      <c r="C67" s="5"/>
      <c r="D67" s="20"/>
      <c r="E67" s="20"/>
      <c r="F67" s="31"/>
      <c r="G67" s="31"/>
      <c r="H67" s="31"/>
      <c r="I67" s="31">
        <f>SUM(I30:I66)</f>
        <v>71.5</v>
      </c>
      <c r="J67" s="31">
        <f>SUM(J30:J66)</f>
        <v>215</v>
      </c>
      <c r="K67" s="31">
        <f>I67*1</f>
        <v>71.5</v>
      </c>
      <c r="L67" s="49">
        <f>J67*1</f>
        <v>215</v>
      </c>
      <c r="M67" s="31"/>
    </row>
    <row r="68" spans="1:13" ht="15">
      <c r="A68" s="17"/>
      <c r="B68" s="4"/>
      <c r="C68" s="5"/>
      <c r="D68" s="20"/>
      <c r="E68" s="20"/>
      <c r="F68" s="31"/>
      <c r="G68" s="31"/>
      <c r="H68" s="31"/>
      <c r="I68" s="31"/>
      <c r="J68" s="31"/>
      <c r="K68" s="31"/>
      <c r="L68" s="49"/>
      <c r="M68" s="31"/>
    </row>
    <row r="69" spans="1:13" ht="18" customHeight="1">
      <c r="A69" s="17" t="s">
        <v>56</v>
      </c>
      <c r="B69" s="4"/>
      <c r="C69" s="5" t="s">
        <v>1048</v>
      </c>
      <c r="D69" s="20"/>
      <c r="E69" s="20"/>
      <c r="F69" s="31"/>
      <c r="G69" s="31"/>
      <c r="H69" s="31"/>
      <c r="I69" s="31"/>
      <c r="J69" s="31"/>
      <c r="K69" s="31"/>
      <c r="L69" s="49"/>
      <c r="M69" s="31"/>
    </row>
    <row r="70" spans="1:13" ht="15">
      <c r="A70" s="17"/>
      <c r="B70" s="4"/>
      <c r="C70" s="4" t="s">
        <v>101</v>
      </c>
      <c r="D70" s="20"/>
      <c r="E70" s="20"/>
      <c r="F70" s="31"/>
      <c r="G70" s="31"/>
      <c r="H70" s="31"/>
      <c r="I70" s="31"/>
      <c r="J70" s="31"/>
      <c r="K70" s="31"/>
      <c r="L70" s="49"/>
      <c r="M70" s="31"/>
    </row>
    <row r="71" spans="1:13" ht="18" customHeight="1">
      <c r="A71" s="17" t="s">
        <v>108</v>
      </c>
      <c r="B71" s="4" t="s">
        <v>105</v>
      </c>
      <c r="C71" s="4" t="s">
        <v>1082</v>
      </c>
      <c r="D71" s="20" t="s">
        <v>103</v>
      </c>
      <c r="E71" s="20">
        <v>1</v>
      </c>
      <c r="F71" s="31">
        <v>2</v>
      </c>
      <c r="G71" s="31"/>
      <c r="H71" s="31">
        <v>3</v>
      </c>
      <c r="I71" s="31">
        <f t="shared" si="0"/>
        <v>2</v>
      </c>
      <c r="J71" s="31">
        <f t="shared" si="1"/>
        <v>3</v>
      </c>
      <c r="K71" s="31"/>
      <c r="L71" s="49"/>
      <c r="M71" s="31"/>
    </row>
    <row r="72" spans="1:13" ht="18" customHeight="1">
      <c r="A72" s="17" t="s">
        <v>109</v>
      </c>
      <c r="B72" s="4" t="s">
        <v>106</v>
      </c>
      <c r="C72" s="4" t="s">
        <v>1083</v>
      </c>
      <c r="D72" s="20" t="s">
        <v>103</v>
      </c>
      <c r="E72" s="20">
        <v>1</v>
      </c>
      <c r="F72" s="31">
        <v>2</v>
      </c>
      <c r="G72" s="31"/>
      <c r="H72" s="31">
        <v>3</v>
      </c>
      <c r="I72" s="31">
        <f t="shared" si="0"/>
        <v>2</v>
      </c>
      <c r="J72" s="31">
        <f t="shared" si="1"/>
        <v>3</v>
      </c>
      <c r="K72" s="31"/>
      <c r="L72" s="49"/>
      <c r="M72" s="31"/>
    </row>
    <row r="73" spans="1:13" ht="18" customHeight="1">
      <c r="A73" s="17" t="s">
        <v>110</v>
      </c>
      <c r="B73" s="4" t="s">
        <v>107</v>
      </c>
      <c r="C73" s="4" t="s">
        <v>1084</v>
      </c>
      <c r="D73" s="20" t="s">
        <v>103</v>
      </c>
      <c r="E73" s="20">
        <v>1</v>
      </c>
      <c r="F73" s="31">
        <v>2</v>
      </c>
      <c r="G73" s="31"/>
      <c r="H73" s="31">
        <v>3</v>
      </c>
      <c r="I73" s="31">
        <f t="shared" si="0"/>
        <v>2</v>
      </c>
      <c r="J73" s="31">
        <f t="shared" si="1"/>
        <v>3</v>
      </c>
      <c r="K73" s="31"/>
      <c r="L73" s="49"/>
      <c r="M73" s="31"/>
    </row>
    <row r="74" spans="1:13" ht="18" customHeight="1">
      <c r="A74" s="17" t="s">
        <v>111</v>
      </c>
      <c r="B74" s="4" t="s">
        <v>102</v>
      </c>
      <c r="C74" s="4" t="s">
        <v>1085</v>
      </c>
      <c r="D74" s="20" t="s">
        <v>103</v>
      </c>
      <c r="E74" s="20">
        <v>1</v>
      </c>
      <c r="F74" s="31">
        <v>2</v>
      </c>
      <c r="G74" s="31"/>
      <c r="H74" s="31">
        <v>3</v>
      </c>
      <c r="I74" s="31">
        <f t="shared" si="0"/>
        <v>2</v>
      </c>
      <c r="J74" s="31">
        <f t="shared" si="1"/>
        <v>3</v>
      </c>
      <c r="K74" s="31"/>
      <c r="L74" s="49"/>
      <c r="M74" s="31"/>
    </row>
    <row r="75" spans="1:13" ht="18" customHeight="1">
      <c r="A75" s="17" t="s">
        <v>112</v>
      </c>
      <c r="B75" s="4" t="s">
        <v>102</v>
      </c>
      <c r="C75" s="4" t="s">
        <v>1084</v>
      </c>
      <c r="D75" s="20" t="s">
        <v>103</v>
      </c>
      <c r="E75" s="20">
        <v>1</v>
      </c>
      <c r="F75" s="31">
        <v>2</v>
      </c>
      <c r="G75" s="31"/>
      <c r="H75" s="31">
        <v>3</v>
      </c>
      <c r="I75" s="31">
        <f t="shared" si="0"/>
        <v>2</v>
      </c>
      <c r="J75" s="31">
        <f t="shared" si="1"/>
        <v>3</v>
      </c>
      <c r="K75" s="31"/>
      <c r="L75" s="49"/>
      <c r="M75" s="31"/>
    </row>
    <row r="76" spans="1:13" ht="18" customHeight="1">
      <c r="A76" s="17" t="s">
        <v>254</v>
      </c>
      <c r="B76" s="4" t="s">
        <v>232</v>
      </c>
      <c r="C76" s="4" t="s">
        <v>518</v>
      </c>
      <c r="D76" s="20" t="s">
        <v>536</v>
      </c>
      <c r="E76" s="20">
        <v>9</v>
      </c>
      <c r="F76" s="31">
        <v>0</v>
      </c>
      <c r="G76" s="31"/>
      <c r="H76" s="31">
        <v>2</v>
      </c>
      <c r="I76" s="31">
        <f t="shared" si="0"/>
        <v>0</v>
      </c>
      <c r="J76" s="31">
        <f t="shared" si="1"/>
        <v>18</v>
      </c>
      <c r="K76" s="31"/>
      <c r="L76" s="49"/>
      <c r="M76" s="50" t="s">
        <v>674</v>
      </c>
    </row>
    <row r="77" spans="1:13" ht="18" customHeight="1">
      <c r="A77" s="17" t="s">
        <v>509</v>
      </c>
      <c r="B77" s="4" t="s">
        <v>512</v>
      </c>
      <c r="C77" s="4" t="s">
        <v>553</v>
      </c>
      <c r="D77" s="20" t="s">
        <v>477</v>
      </c>
      <c r="E77" s="20">
        <v>9</v>
      </c>
      <c r="F77" s="31">
        <v>0</v>
      </c>
      <c r="G77" s="31"/>
      <c r="H77" s="31">
        <v>2</v>
      </c>
      <c r="I77" s="31">
        <f aca="true" t="shared" si="2" ref="I77:I145">E77*F77</f>
        <v>0</v>
      </c>
      <c r="J77" s="31">
        <f aca="true" t="shared" si="3" ref="J77:J145">E77*H77</f>
        <v>18</v>
      </c>
      <c r="K77" s="31"/>
      <c r="L77" s="49"/>
      <c r="M77" s="31"/>
    </row>
    <row r="78" spans="1:13" ht="18" customHeight="1">
      <c r="A78" s="17" t="s">
        <v>315</v>
      </c>
      <c r="B78" s="4" t="s">
        <v>508</v>
      </c>
      <c r="C78" s="4" t="s">
        <v>318</v>
      </c>
      <c r="D78" s="20" t="s">
        <v>477</v>
      </c>
      <c r="E78" s="20">
        <v>1</v>
      </c>
      <c r="F78" s="31">
        <v>0</v>
      </c>
      <c r="G78" s="31"/>
      <c r="H78" s="31">
        <v>0</v>
      </c>
      <c r="I78" s="31">
        <f>E78*F78</f>
        <v>0</v>
      </c>
      <c r="J78" s="31">
        <f>E78*H78</f>
        <v>0</v>
      </c>
      <c r="K78" s="31"/>
      <c r="L78" s="49"/>
      <c r="M78" s="31"/>
    </row>
    <row r="79" spans="1:13" ht="18" customHeight="1">
      <c r="A79" s="17" t="s">
        <v>317</v>
      </c>
      <c r="B79" s="4" t="s">
        <v>508</v>
      </c>
      <c r="C79" s="4" t="s">
        <v>319</v>
      </c>
      <c r="D79" s="20" t="s">
        <v>476</v>
      </c>
      <c r="E79" s="20">
        <v>1</v>
      </c>
      <c r="F79" s="31">
        <v>0</v>
      </c>
      <c r="G79" s="31"/>
      <c r="H79" s="31">
        <v>0</v>
      </c>
      <c r="I79" s="31">
        <f>E79*F79</f>
        <v>0</v>
      </c>
      <c r="J79" s="31">
        <v>3</v>
      </c>
      <c r="K79" s="31"/>
      <c r="L79" s="49"/>
      <c r="M79" s="31"/>
    </row>
    <row r="80" spans="1:13" ht="35.25" customHeight="1">
      <c r="A80" s="17" t="s">
        <v>510</v>
      </c>
      <c r="B80" s="4" t="s">
        <v>316</v>
      </c>
      <c r="C80" s="4" t="s">
        <v>1086</v>
      </c>
      <c r="D80" s="20" t="s">
        <v>477</v>
      </c>
      <c r="E80" s="20">
        <v>1</v>
      </c>
      <c r="F80" s="31">
        <v>2</v>
      </c>
      <c r="G80" s="31"/>
      <c r="H80" s="31">
        <v>3</v>
      </c>
      <c r="I80" s="31">
        <f t="shared" si="2"/>
        <v>2</v>
      </c>
      <c r="J80" s="31">
        <f t="shared" si="3"/>
        <v>3</v>
      </c>
      <c r="K80" s="31"/>
      <c r="L80" s="49"/>
      <c r="M80" s="31"/>
    </row>
    <row r="81" spans="1:13" ht="36" customHeight="1">
      <c r="A81" s="17" t="s">
        <v>511</v>
      </c>
      <c r="B81" s="4" t="s">
        <v>316</v>
      </c>
      <c r="C81" s="4" t="s">
        <v>1087</v>
      </c>
      <c r="D81" s="20" t="s">
        <v>476</v>
      </c>
      <c r="E81" s="20">
        <v>1</v>
      </c>
      <c r="F81" s="31">
        <v>2</v>
      </c>
      <c r="G81" s="31"/>
      <c r="H81" s="31">
        <v>3</v>
      </c>
      <c r="I81" s="31">
        <f t="shared" si="2"/>
        <v>2</v>
      </c>
      <c r="J81" s="31">
        <f>F81*G81</f>
        <v>0</v>
      </c>
      <c r="K81" s="31"/>
      <c r="L81" s="49"/>
      <c r="M81" s="31"/>
    </row>
    <row r="82" spans="1:13" ht="18" customHeight="1">
      <c r="A82" s="17" t="s">
        <v>513</v>
      </c>
      <c r="B82" s="4" t="s">
        <v>514</v>
      </c>
      <c r="C82" s="4" t="s">
        <v>527</v>
      </c>
      <c r="D82" s="20" t="s">
        <v>519</v>
      </c>
      <c r="E82" s="20">
        <v>2</v>
      </c>
      <c r="F82" s="31">
        <v>1</v>
      </c>
      <c r="G82" s="31"/>
      <c r="H82" s="31">
        <v>1</v>
      </c>
      <c r="I82" s="31">
        <f t="shared" si="2"/>
        <v>2</v>
      </c>
      <c r="J82" s="31">
        <f>E81*H82</f>
        <v>1</v>
      </c>
      <c r="K82" s="31"/>
      <c r="L82" s="49"/>
      <c r="M82" s="31"/>
    </row>
    <row r="83" spans="1:13" ht="18" customHeight="1">
      <c r="A83" s="17"/>
      <c r="B83" s="4"/>
      <c r="C83" s="4"/>
      <c r="D83" s="20"/>
      <c r="E83" s="20"/>
      <c r="F83" s="31"/>
      <c r="G83" s="31"/>
      <c r="H83" s="31"/>
      <c r="I83" s="31">
        <f>SUM(I71:I82)</f>
        <v>16</v>
      </c>
      <c r="J83" s="31">
        <f>SUM(J71:J82)</f>
        <v>58</v>
      </c>
      <c r="K83" s="31">
        <f>I83*1</f>
        <v>16</v>
      </c>
      <c r="L83" s="49">
        <f>J83*1</f>
        <v>58</v>
      </c>
      <c r="M83" s="31"/>
    </row>
    <row r="84" spans="1:13" ht="15">
      <c r="A84" s="17"/>
      <c r="B84" s="4"/>
      <c r="C84" s="4"/>
      <c r="D84" s="20"/>
      <c r="E84" s="20"/>
      <c r="F84" s="31"/>
      <c r="G84" s="31"/>
      <c r="H84" s="31"/>
      <c r="I84" s="31"/>
      <c r="J84" s="31"/>
      <c r="K84" s="31"/>
      <c r="L84" s="49"/>
      <c r="M84" s="31"/>
    </row>
    <row r="85" spans="1:13" ht="18" customHeight="1">
      <c r="A85" s="17" t="s">
        <v>329</v>
      </c>
      <c r="B85" s="4"/>
      <c r="C85" s="6" t="s">
        <v>205</v>
      </c>
      <c r="D85" s="20"/>
      <c r="E85" s="20"/>
      <c r="F85" s="31"/>
      <c r="G85" s="31"/>
      <c r="H85" s="31"/>
      <c r="I85" s="31"/>
      <c r="J85" s="31"/>
      <c r="K85" s="31"/>
      <c r="L85" s="49"/>
      <c r="M85" s="31"/>
    </row>
    <row r="86" spans="1:13" ht="18" customHeight="1">
      <c r="A86" s="17" t="s">
        <v>113</v>
      </c>
      <c r="B86" s="4" t="s">
        <v>200</v>
      </c>
      <c r="C86" s="4" t="s">
        <v>1088</v>
      </c>
      <c r="D86" s="20" t="s">
        <v>519</v>
      </c>
      <c r="E86" s="20">
        <v>1</v>
      </c>
      <c r="F86" s="31">
        <v>2</v>
      </c>
      <c r="G86" s="31"/>
      <c r="H86" s="31">
        <v>2</v>
      </c>
      <c r="I86" s="31">
        <f t="shared" si="2"/>
        <v>2</v>
      </c>
      <c r="J86" s="31">
        <f t="shared" si="3"/>
        <v>2</v>
      </c>
      <c r="K86" s="31"/>
      <c r="L86" s="49"/>
      <c r="M86" s="31"/>
    </row>
    <row r="87" spans="1:13" ht="18" customHeight="1">
      <c r="A87" s="17" t="s">
        <v>114</v>
      </c>
      <c r="B87" s="4" t="s">
        <v>554</v>
      </c>
      <c r="C87" s="4" t="s">
        <v>1089</v>
      </c>
      <c r="D87" s="20" t="s">
        <v>519</v>
      </c>
      <c r="E87" s="20">
        <v>1</v>
      </c>
      <c r="F87" s="31">
        <v>2</v>
      </c>
      <c r="G87" s="31"/>
      <c r="H87" s="31">
        <v>2</v>
      </c>
      <c r="I87" s="31">
        <f>E87*F87</f>
        <v>2</v>
      </c>
      <c r="J87" s="31">
        <f>E87*H87</f>
        <v>2</v>
      </c>
      <c r="K87" s="31"/>
      <c r="L87" s="49"/>
      <c r="M87" s="31"/>
    </row>
    <row r="88" spans="1:13" ht="18" customHeight="1">
      <c r="A88" s="17" t="s">
        <v>255</v>
      </c>
      <c r="B88" s="4" t="s">
        <v>201</v>
      </c>
      <c r="C88" s="4" t="s">
        <v>161</v>
      </c>
      <c r="D88" s="20" t="s">
        <v>535</v>
      </c>
      <c r="E88" s="20">
        <v>2</v>
      </c>
      <c r="F88" s="31">
        <v>0</v>
      </c>
      <c r="G88" s="31"/>
      <c r="H88" s="31">
        <v>1</v>
      </c>
      <c r="I88" s="31">
        <f t="shared" si="2"/>
        <v>0</v>
      </c>
      <c r="J88" s="31">
        <f t="shared" si="3"/>
        <v>2</v>
      </c>
      <c r="K88" s="31"/>
      <c r="L88" s="49"/>
      <c r="M88" s="31"/>
    </row>
    <row r="89" spans="1:13" ht="18" customHeight="1">
      <c r="A89" s="17" t="s">
        <v>320</v>
      </c>
      <c r="B89" s="4" t="s">
        <v>232</v>
      </c>
      <c r="C89" s="4" t="s">
        <v>240</v>
      </c>
      <c r="D89" s="20" t="s">
        <v>535</v>
      </c>
      <c r="E89" s="20">
        <v>2</v>
      </c>
      <c r="F89" s="31">
        <v>1</v>
      </c>
      <c r="G89" s="31"/>
      <c r="H89" s="31">
        <v>0</v>
      </c>
      <c r="I89" s="31">
        <f t="shared" si="2"/>
        <v>2</v>
      </c>
      <c r="J89" s="31">
        <f t="shared" si="3"/>
        <v>0</v>
      </c>
      <c r="K89" s="31"/>
      <c r="L89" s="49"/>
      <c r="M89" s="31"/>
    </row>
    <row r="90" spans="1:13" ht="18" customHeight="1">
      <c r="A90" s="17" t="s">
        <v>555</v>
      </c>
      <c r="B90" s="4" t="s">
        <v>25</v>
      </c>
      <c r="C90" s="4" t="s">
        <v>528</v>
      </c>
      <c r="D90" s="20" t="s">
        <v>535</v>
      </c>
      <c r="E90" s="20">
        <v>1</v>
      </c>
      <c r="F90" s="31">
        <v>2</v>
      </c>
      <c r="G90" s="31"/>
      <c r="H90" s="31">
        <v>0</v>
      </c>
      <c r="I90" s="31">
        <f t="shared" si="2"/>
        <v>2</v>
      </c>
      <c r="J90" s="31">
        <f t="shared" si="3"/>
        <v>0</v>
      </c>
      <c r="K90" s="31"/>
      <c r="L90" s="49"/>
      <c r="M90" s="31"/>
    </row>
    <row r="91" spans="1:13" ht="18" customHeight="1">
      <c r="A91" s="17" t="s">
        <v>722</v>
      </c>
      <c r="B91" s="4" t="s">
        <v>759</v>
      </c>
      <c r="C91" s="8" t="s">
        <v>760</v>
      </c>
      <c r="D91" s="20" t="s">
        <v>522</v>
      </c>
      <c r="E91" s="20">
        <v>2</v>
      </c>
      <c r="F91" s="31">
        <v>2</v>
      </c>
      <c r="G91" s="31"/>
      <c r="H91" s="31">
        <v>2</v>
      </c>
      <c r="I91" s="31">
        <f t="shared" si="2"/>
        <v>4</v>
      </c>
      <c r="J91" s="31">
        <f t="shared" si="3"/>
        <v>4</v>
      </c>
      <c r="K91" s="31"/>
      <c r="L91" s="49"/>
      <c r="M91" s="31"/>
    </row>
    <row r="92" spans="1:13" ht="18" customHeight="1">
      <c r="A92" s="17"/>
      <c r="B92" s="4"/>
      <c r="C92" s="8"/>
      <c r="D92" s="20"/>
      <c r="E92" s="20"/>
      <c r="F92" s="31"/>
      <c r="G92" s="31"/>
      <c r="H92" s="31"/>
      <c r="I92" s="31">
        <f>SUM(I86:I91)</f>
        <v>12</v>
      </c>
      <c r="J92" s="31">
        <f>SUM(J86:J91)</f>
        <v>10</v>
      </c>
      <c r="K92" s="31">
        <f>I92*1</f>
        <v>12</v>
      </c>
      <c r="L92" s="49">
        <f>J92*1</f>
        <v>10</v>
      </c>
      <c r="M92" s="31"/>
    </row>
    <row r="93" spans="1:13" ht="18" customHeight="1">
      <c r="A93" s="17" t="s">
        <v>330</v>
      </c>
      <c r="B93" s="4"/>
      <c r="C93" s="5" t="s">
        <v>57</v>
      </c>
      <c r="D93" s="20"/>
      <c r="E93" s="20"/>
      <c r="F93" s="31"/>
      <c r="G93" s="31"/>
      <c r="H93" s="31"/>
      <c r="I93" s="31"/>
      <c r="J93" s="31"/>
      <c r="K93" s="31"/>
      <c r="L93" s="49"/>
      <c r="M93" s="31"/>
    </row>
    <row r="94" spans="1:13" ht="18" customHeight="1">
      <c r="A94" s="17" t="s">
        <v>115</v>
      </c>
      <c r="B94" s="4" t="s">
        <v>40</v>
      </c>
      <c r="C94" s="4" t="s">
        <v>58</v>
      </c>
      <c r="D94" s="20" t="s">
        <v>477</v>
      </c>
      <c r="E94" s="20">
        <v>1</v>
      </c>
      <c r="F94" s="31">
        <v>2</v>
      </c>
      <c r="G94" s="31"/>
      <c r="H94" s="31">
        <v>6</v>
      </c>
      <c r="I94" s="31">
        <f t="shared" si="2"/>
        <v>2</v>
      </c>
      <c r="J94" s="31">
        <f t="shared" si="3"/>
        <v>6</v>
      </c>
      <c r="K94" s="31"/>
      <c r="L94" s="49"/>
      <c r="M94" s="31"/>
    </row>
    <row r="95" spans="1:13" ht="18" customHeight="1">
      <c r="A95" s="17" t="s">
        <v>116</v>
      </c>
      <c r="B95" s="4" t="s">
        <v>43</v>
      </c>
      <c r="C95" s="4" t="s">
        <v>59</v>
      </c>
      <c r="D95" s="20" t="s">
        <v>477</v>
      </c>
      <c r="E95" s="20">
        <v>1</v>
      </c>
      <c r="F95" s="31">
        <v>2</v>
      </c>
      <c r="G95" s="31"/>
      <c r="H95" s="31">
        <v>6</v>
      </c>
      <c r="I95" s="31">
        <f t="shared" si="2"/>
        <v>2</v>
      </c>
      <c r="J95" s="31">
        <f t="shared" si="3"/>
        <v>6</v>
      </c>
      <c r="K95" s="31"/>
      <c r="L95" s="49"/>
      <c r="M95" s="31"/>
    </row>
    <row r="96" spans="1:13" ht="18" customHeight="1">
      <c r="A96" s="17" t="s">
        <v>117</v>
      </c>
      <c r="B96" s="4" t="s">
        <v>39</v>
      </c>
      <c r="C96" s="4" t="s">
        <v>60</v>
      </c>
      <c r="D96" s="20" t="s">
        <v>477</v>
      </c>
      <c r="E96" s="20">
        <v>1</v>
      </c>
      <c r="F96" s="31">
        <v>2</v>
      </c>
      <c r="G96" s="31"/>
      <c r="H96" s="31">
        <v>6</v>
      </c>
      <c r="I96" s="31">
        <f t="shared" si="2"/>
        <v>2</v>
      </c>
      <c r="J96" s="31">
        <f t="shared" si="3"/>
        <v>6</v>
      </c>
      <c r="K96" s="31"/>
      <c r="L96" s="49"/>
      <c r="M96" s="31"/>
    </row>
    <row r="97" spans="1:13" ht="18" customHeight="1">
      <c r="A97" s="17" t="s">
        <v>118</v>
      </c>
      <c r="B97" s="4" t="s">
        <v>44</v>
      </c>
      <c r="C97" s="4" t="s">
        <v>61</v>
      </c>
      <c r="D97" s="20" t="s">
        <v>477</v>
      </c>
      <c r="E97" s="20">
        <v>1</v>
      </c>
      <c r="F97" s="31">
        <v>2</v>
      </c>
      <c r="G97" s="31"/>
      <c r="H97" s="31">
        <v>6</v>
      </c>
      <c r="I97" s="31">
        <f t="shared" si="2"/>
        <v>2</v>
      </c>
      <c r="J97" s="31">
        <f t="shared" si="3"/>
        <v>6</v>
      </c>
      <c r="K97" s="31"/>
      <c r="L97" s="49"/>
      <c r="M97" s="31"/>
    </row>
    <row r="98" spans="1:13" ht="18" customHeight="1">
      <c r="A98" s="17" t="s">
        <v>119</v>
      </c>
      <c r="B98" s="4" t="s">
        <v>22</v>
      </c>
      <c r="C98" s="4" t="s">
        <v>62</v>
      </c>
      <c r="D98" s="20" t="s">
        <v>477</v>
      </c>
      <c r="E98" s="20">
        <v>1</v>
      </c>
      <c r="F98" s="31">
        <v>2</v>
      </c>
      <c r="G98" s="31"/>
      <c r="H98" s="31">
        <v>6</v>
      </c>
      <c r="I98" s="31">
        <f t="shared" si="2"/>
        <v>2</v>
      </c>
      <c r="J98" s="31">
        <f t="shared" si="3"/>
        <v>6</v>
      </c>
      <c r="K98" s="31"/>
      <c r="L98" s="49"/>
      <c r="M98" s="31"/>
    </row>
    <row r="99" spans="1:13" ht="18" customHeight="1">
      <c r="A99" s="17" t="s">
        <v>120</v>
      </c>
      <c r="B99" s="4" t="s">
        <v>21</v>
      </c>
      <c r="C99" s="4" t="s">
        <v>63</v>
      </c>
      <c r="D99" s="20" t="s">
        <v>477</v>
      </c>
      <c r="E99" s="20">
        <v>1</v>
      </c>
      <c r="F99" s="31">
        <v>2</v>
      </c>
      <c r="G99" s="31"/>
      <c r="H99" s="31">
        <v>6</v>
      </c>
      <c r="I99" s="31">
        <f t="shared" si="2"/>
        <v>2</v>
      </c>
      <c r="J99" s="31">
        <f t="shared" si="3"/>
        <v>6</v>
      </c>
      <c r="K99" s="31"/>
      <c r="L99" s="49"/>
      <c r="M99" s="31"/>
    </row>
    <row r="100" spans="1:13" ht="18" customHeight="1">
      <c r="A100" s="17" t="s">
        <v>121</v>
      </c>
      <c r="B100" s="4" t="s">
        <v>45</v>
      </c>
      <c r="C100" s="4" t="s">
        <v>65</v>
      </c>
      <c r="D100" s="20" t="s">
        <v>477</v>
      </c>
      <c r="E100" s="20">
        <v>1</v>
      </c>
      <c r="F100" s="31">
        <v>2</v>
      </c>
      <c r="G100" s="31"/>
      <c r="H100" s="31">
        <v>6</v>
      </c>
      <c r="I100" s="31">
        <f t="shared" si="2"/>
        <v>2</v>
      </c>
      <c r="J100" s="31">
        <f t="shared" si="3"/>
        <v>6</v>
      </c>
      <c r="K100" s="31"/>
      <c r="L100" s="49"/>
      <c r="M100" s="31"/>
    </row>
    <row r="101" spans="1:13" ht="18" customHeight="1">
      <c r="A101" s="17" t="s">
        <v>122</v>
      </c>
      <c r="B101" s="4" t="s">
        <v>46</v>
      </c>
      <c r="C101" s="4" t="s">
        <v>64</v>
      </c>
      <c r="D101" s="20" t="s">
        <v>477</v>
      </c>
      <c r="E101" s="20">
        <v>1</v>
      </c>
      <c r="F101" s="31">
        <v>2</v>
      </c>
      <c r="G101" s="31"/>
      <c r="H101" s="31">
        <v>6</v>
      </c>
      <c r="I101" s="31">
        <f t="shared" si="2"/>
        <v>2</v>
      </c>
      <c r="J101" s="31">
        <f t="shared" si="3"/>
        <v>6</v>
      </c>
      <c r="K101" s="31"/>
      <c r="L101" s="49"/>
      <c r="M101" s="31"/>
    </row>
    <row r="102" spans="1:13" ht="30.75">
      <c r="A102" s="17" t="s">
        <v>123</v>
      </c>
      <c r="B102" s="4" t="s">
        <v>47</v>
      </c>
      <c r="C102" s="4" t="s">
        <v>529</v>
      </c>
      <c r="D102" s="20" t="s">
        <v>477</v>
      </c>
      <c r="E102" s="20">
        <v>1</v>
      </c>
      <c r="F102" s="31">
        <v>4</v>
      </c>
      <c r="G102" s="31"/>
      <c r="H102" s="31">
        <v>8</v>
      </c>
      <c r="I102" s="31">
        <f t="shared" si="2"/>
        <v>4</v>
      </c>
      <c r="J102" s="31">
        <f t="shared" si="3"/>
        <v>8</v>
      </c>
      <c r="K102" s="31"/>
      <c r="L102" s="49"/>
      <c r="M102" s="31"/>
    </row>
    <row r="103" spans="1:13" ht="18" customHeight="1">
      <c r="A103" s="17" t="s">
        <v>124</v>
      </c>
      <c r="B103" s="4" t="s">
        <v>48</v>
      </c>
      <c r="C103" s="4" t="s">
        <v>90</v>
      </c>
      <c r="D103" s="20" t="s">
        <v>477</v>
      </c>
      <c r="E103" s="20">
        <v>1</v>
      </c>
      <c r="F103" s="31">
        <v>4</v>
      </c>
      <c r="G103" s="31"/>
      <c r="H103" s="31">
        <v>8</v>
      </c>
      <c r="I103" s="31">
        <f t="shared" si="2"/>
        <v>4</v>
      </c>
      <c r="J103" s="31">
        <f t="shared" si="3"/>
        <v>8</v>
      </c>
      <c r="K103" s="31"/>
      <c r="L103" s="49"/>
      <c r="M103" s="31"/>
    </row>
    <row r="104" spans="1:13" ht="30.75">
      <c r="A104" s="17" t="s">
        <v>125</v>
      </c>
      <c r="B104" s="4" t="s">
        <v>49</v>
      </c>
      <c r="C104" s="4" t="s">
        <v>530</v>
      </c>
      <c r="D104" s="20" t="s">
        <v>477</v>
      </c>
      <c r="E104" s="20">
        <v>1</v>
      </c>
      <c r="F104" s="31">
        <v>4</v>
      </c>
      <c r="G104" s="31"/>
      <c r="H104" s="31">
        <v>8</v>
      </c>
      <c r="I104" s="31">
        <f t="shared" si="2"/>
        <v>4</v>
      </c>
      <c r="J104" s="31">
        <f t="shared" si="3"/>
        <v>8</v>
      </c>
      <c r="K104" s="31"/>
      <c r="L104" s="49"/>
      <c r="M104" s="31"/>
    </row>
    <row r="105" spans="1:13" ht="20.25" customHeight="1">
      <c r="A105" s="17" t="s">
        <v>126</v>
      </c>
      <c r="B105" s="4" t="s">
        <v>50</v>
      </c>
      <c r="C105" s="4" t="s">
        <v>91</v>
      </c>
      <c r="D105" s="20" t="s">
        <v>477</v>
      </c>
      <c r="E105" s="20">
        <v>1</v>
      </c>
      <c r="F105" s="31">
        <v>4</v>
      </c>
      <c r="G105" s="31"/>
      <c r="H105" s="31">
        <v>8</v>
      </c>
      <c r="I105" s="31">
        <f t="shared" si="2"/>
        <v>4</v>
      </c>
      <c r="J105" s="31">
        <f t="shared" si="3"/>
        <v>8</v>
      </c>
      <c r="K105" s="31"/>
      <c r="L105" s="49"/>
      <c r="M105" s="31"/>
    </row>
    <row r="106" spans="1:13" ht="15">
      <c r="A106" s="17" t="s">
        <v>127</v>
      </c>
      <c r="B106" s="4" t="s">
        <v>51</v>
      </c>
      <c r="C106" s="4" t="s">
        <v>66</v>
      </c>
      <c r="D106" s="20" t="s">
        <v>477</v>
      </c>
      <c r="E106" s="20">
        <v>6</v>
      </c>
      <c r="F106" s="31">
        <v>0</v>
      </c>
      <c r="G106" s="31"/>
      <c r="H106" s="31">
        <v>0.5</v>
      </c>
      <c r="I106" s="31">
        <f t="shared" si="2"/>
        <v>0</v>
      </c>
      <c r="J106" s="31">
        <f t="shared" si="3"/>
        <v>3</v>
      </c>
      <c r="K106" s="31"/>
      <c r="L106" s="49"/>
      <c r="M106" s="31"/>
    </row>
    <row r="107" spans="1:13" ht="30.75">
      <c r="A107" s="17" t="s">
        <v>128</v>
      </c>
      <c r="B107" s="4" t="s">
        <v>52</v>
      </c>
      <c r="C107" s="4" t="s">
        <v>1090</v>
      </c>
      <c r="D107" s="20" t="s">
        <v>477</v>
      </c>
      <c r="E107" s="20">
        <v>2</v>
      </c>
      <c r="F107" s="31">
        <v>4</v>
      </c>
      <c r="G107" s="31"/>
      <c r="H107" s="31">
        <v>8</v>
      </c>
      <c r="I107" s="31">
        <f t="shared" si="2"/>
        <v>8</v>
      </c>
      <c r="J107" s="31">
        <f t="shared" si="3"/>
        <v>16</v>
      </c>
      <c r="K107" s="31"/>
      <c r="L107" s="49"/>
      <c r="M107" s="50" t="s">
        <v>675</v>
      </c>
    </row>
    <row r="108" spans="1:13" ht="30.75">
      <c r="A108" s="17" t="s">
        <v>130</v>
      </c>
      <c r="B108" s="4" t="s">
        <v>53</v>
      </c>
      <c r="C108" s="4" t="s">
        <v>1091</v>
      </c>
      <c r="D108" s="20" t="s">
        <v>477</v>
      </c>
      <c r="E108" s="20">
        <v>2</v>
      </c>
      <c r="F108" s="31">
        <v>4</v>
      </c>
      <c r="G108" s="31"/>
      <c r="H108" s="31">
        <v>8</v>
      </c>
      <c r="I108" s="31">
        <f t="shared" si="2"/>
        <v>8</v>
      </c>
      <c r="J108" s="31">
        <f t="shared" si="3"/>
        <v>16</v>
      </c>
      <c r="K108" s="31"/>
      <c r="L108" s="49"/>
      <c r="M108" s="50" t="s">
        <v>675</v>
      </c>
    </row>
    <row r="109" spans="1:13" ht="18" customHeight="1">
      <c r="A109" s="17" t="s">
        <v>129</v>
      </c>
      <c r="B109" s="4" t="s">
        <v>104</v>
      </c>
      <c r="C109" s="4" t="s">
        <v>663</v>
      </c>
      <c r="D109" s="20" t="s">
        <v>477</v>
      </c>
      <c r="E109" s="20">
        <v>12</v>
      </c>
      <c r="F109" s="31">
        <v>0</v>
      </c>
      <c r="G109" s="31"/>
      <c r="H109" s="31">
        <v>0.5</v>
      </c>
      <c r="I109" s="31">
        <f t="shared" si="2"/>
        <v>0</v>
      </c>
      <c r="J109" s="31">
        <f t="shared" si="3"/>
        <v>6</v>
      </c>
      <c r="K109" s="31"/>
      <c r="L109" s="49"/>
      <c r="M109" s="31"/>
    </row>
    <row r="110" spans="1:13" ht="30.75">
      <c r="A110" s="17" t="s">
        <v>131</v>
      </c>
      <c r="B110" s="4" t="s">
        <v>607</v>
      </c>
      <c r="C110" s="4" t="s">
        <v>608</v>
      </c>
      <c r="D110" s="20" t="s">
        <v>476</v>
      </c>
      <c r="E110" s="20">
        <v>2</v>
      </c>
      <c r="F110" s="31">
        <v>12</v>
      </c>
      <c r="G110" s="31"/>
      <c r="H110" s="31">
        <v>0</v>
      </c>
      <c r="I110" s="31">
        <f t="shared" si="2"/>
        <v>24</v>
      </c>
      <c r="J110" s="31">
        <f t="shared" si="3"/>
        <v>0</v>
      </c>
      <c r="K110" s="31"/>
      <c r="L110" s="49"/>
      <c r="M110" s="50" t="s">
        <v>675</v>
      </c>
    </row>
    <row r="111" spans="1:13" ht="30.75">
      <c r="A111" s="17" t="s">
        <v>520</v>
      </c>
      <c r="B111" s="4" t="s">
        <v>607</v>
      </c>
      <c r="C111" s="4" t="s">
        <v>609</v>
      </c>
      <c r="D111" s="20" t="s">
        <v>476</v>
      </c>
      <c r="E111" s="20">
        <v>2</v>
      </c>
      <c r="F111" s="31">
        <v>12</v>
      </c>
      <c r="G111" s="31"/>
      <c r="H111" s="31">
        <v>0</v>
      </c>
      <c r="I111" s="31">
        <f>E111*F111</f>
        <v>24</v>
      </c>
      <c r="J111" s="31">
        <f>E111*H111</f>
        <v>0</v>
      </c>
      <c r="K111" s="31"/>
      <c r="L111" s="49"/>
      <c r="M111" s="50" t="s">
        <v>675</v>
      </c>
    </row>
    <row r="112" spans="1:13" ht="18" customHeight="1">
      <c r="A112" s="17" t="s">
        <v>132</v>
      </c>
      <c r="B112" s="4" t="s">
        <v>54</v>
      </c>
      <c r="C112" s="4" t="s">
        <v>67</v>
      </c>
      <c r="D112" s="20" t="s">
        <v>477</v>
      </c>
      <c r="E112" s="20">
        <v>2</v>
      </c>
      <c r="F112" s="31">
        <v>4</v>
      </c>
      <c r="G112" s="31"/>
      <c r="H112" s="31">
        <v>0</v>
      </c>
      <c r="I112" s="31">
        <f t="shared" si="2"/>
        <v>8</v>
      </c>
      <c r="J112" s="31">
        <f t="shared" si="3"/>
        <v>0</v>
      </c>
      <c r="K112" s="31"/>
      <c r="L112" s="49"/>
      <c r="M112" s="31"/>
    </row>
    <row r="113" spans="1:13" ht="18" customHeight="1">
      <c r="A113" s="17" t="s">
        <v>133</v>
      </c>
      <c r="B113" s="4" t="s">
        <v>25</v>
      </c>
      <c r="C113" s="4" t="s">
        <v>321</v>
      </c>
      <c r="D113" s="20" t="s">
        <v>477</v>
      </c>
      <c r="E113" s="20">
        <v>1</v>
      </c>
      <c r="F113" s="31">
        <v>2</v>
      </c>
      <c r="G113" s="31"/>
      <c r="H113" s="31">
        <v>4</v>
      </c>
      <c r="I113" s="31">
        <f t="shared" si="2"/>
        <v>2</v>
      </c>
      <c r="J113" s="31">
        <f t="shared" si="3"/>
        <v>4</v>
      </c>
      <c r="K113" s="31"/>
      <c r="L113" s="49"/>
      <c r="M113" s="31"/>
    </row>
    <row r="114" spans="1:13" ht="18" customHeight="1">
      <c r="A114" s="17" t="s">
        <v>134</v>
      </c>
      <c r="B114" s="4" t="s">
        <v>247</v>
      </c>
      <c r="C114" s="4" t="s">
        <v>643</v>
      </c>
      <c r="D114" s="20" t="s">
        <v>477</v>
      </c>
      <c r="E114" s="20">
        <v>2</v>
      </c>
      <c r="F114" s="31">
        <v>4</v>
      </c>
      <c r="G114" s="31"/>
      <c r="H114" s="31">
        <v>0</v>
      </c>
      <c r="I114" s="31">
        <f t="shared" si="2"/>
        <v>8</v>
      </c>
      <c r="J114" s="31">
        <f t="shared" si="3"/>
        <v>0</v>
      </c>
      <c r="K114" s="31"/>
      <c r="L114" s="49"/>
      <c r="M114" s="31"/>
    </row>
    <row r="115" spans="1:13" ht="18" customHeight="1">
      <c r="A115" s="17" t="s">
        <v>135</v>
      </c>
      <c r="B115" s="17" t="s">
        <v>610</v>
      </c>
      <c r="C115" s="4" t="s">
        <v>466</v>
      </c>
      <c r="D115" s="20" t="s">
        <v>476</v>
      </c>
      <c r="E115" s="20">
        <v>63</v>
      </c>
      <c r="F115" s="31">
        <v>0</v>
      </c>
      <c r="G115" s="31"/>
      <c r="H115" s="31">
        <v>0.75</v>
      </c>
      <c r="I115" s="31">
        <f t="shared" si="2"/>
        <v>0</v>
      </c>
      <c r="J115" s="31">
        <f t="shared" si="3"/>
        <v>47.25</v>
      </c>
      <c r="K115" s="31"/>
      <c r="L115" s="49"/>
      <c r="M115" s="31"/>
    </row>
    <row r="116" spans="1:13" ht="18" customHeight="1">
      <c r="A116" s="17" t="s">
        <v>136</v>
      </c>
      <c r="B116" s="17" t="s">
        <v>322</v>
      </c>
      <c r="C116" s="4" t="s">
        <v>523</v>
      </c>
      <c r="D116" s="20" t="s">
        <v>522</v>
      </c>
      <c r="E116" s="20">
        <v>1</v>
      </c>
      <c r="F116" s="31">
        <v>0</v>
      </c>
      <c r="G116" s="31"/>
      <c r="H116" s="31">
        <v>6</v>
      </c>
      <c r="I116" s="31">
        <f t="shared" si="2"/>
        <v>0</v>
      </c>
      <c r="J116" s="31">
        <f t="shared" si="3"/>
        <v>6</v>
      </c>
      <c r="K116" s="31"/>
      <c r="L116" s="49"/>
      <c r="M116" s="31"/>
    </row>
    <row r="117" spans="1:13" ht="18" customHeight="1">
      <c r="A117" s="17" t="s">
        <v>241</v>
      </c>
      <c r="B117" s="17" t="s">
        <v>92</v>
      </c>
      <c r="C117" s="4" t="s">
        <v>545</v>
      </c>
      <c r="D117" s="20" t="s">
        <v>477</v>
      </c>
      <c r="E117" s="20">
        <v>1</v>
      </c>
      <c r="F117" s="31">
        <v>2</v>
      </c>
      <c r="G117" s="31"/>
      <c r="H117" s="31">
        <v>0</v>
      </c>
      <c r="I117" s="31">
        <f t="shared" si="2"/>
        <v>2</v>
      </c>
      <c r="J117" s="31">
        <f t="shared" si="3"/>
        <v>0</v>
      </c>
      <c r="K117" s="31"/>
      <c r="L117" s="49"/>
      <c r="M117" s="31"/>
    </row>
    <row r="118" spans="1:13" ht="0.75" customHeight="1">
      <c r="A118" s="17"/>
      <c r="B118" s="17"/>
      <c r="C118" s="4"/>
      <c r="D118" s="20"/>
      <c r="E118" s="20"/>
      <c r="F118" s="31"/>
      <c r="G118" s="31"/>
      <c r="H118" s="31"/>
      <c r="I118" s="31"/>
      <c r="J118" s="31"/>
      <c r="K118" s="31"/>
      <c r="L118" s="49"/>
      <c r="M118" s="31"/>
    </row>
    <row r="119" spans="1:13" ht="18" customHeight="1" hidden="1">
      <c r="A119" s="17"/>
      <c r="B119" s="17"/>
      <c r="C119" s="4"/>
      <c r="D119" s="20"/>
      <c r="E119" s="20"/>
      <c r="F119" s="31"/>
      <c r="G119" s="31"/>
      <c r="H119" s="31"/>
      <c r="I119" s="31"/>
      <c r="J119" s="31"/>
      <c r="K119" s="31"/>
      <c r="L119" s="49"/>
      <c r="M119" s="31"/>
    </row>
    <row r="120" spans="1:13" ht="18" customHeight="1" hidden="1">
      <c r="A120" s="17"/>
      <c r="B120" s="17"/>
      <c r="C120" s="4"/>
      <c r="D120" s="20"/>
      <c r="E120" s="20"/>
      <c r="F120" s="31"/>
      <c r="G120" s="31"/>
      <c r="H120" s="31"/>
      <c r="I120" s="31"/>
      <c r="J120" s="31"/>
      <c r="K120" s="31"/>
      <c r="L120" s="49"/>
      <c r="M120" s="31"/>
    </row>
    <row r="121" spans="1:13" ht="18" customHeight="1" hidden="1">
      <c r="A121" s="31"/>
      <c r="B121" s="31"/>
      <c r="C121" s="31"/>
      <c r="D121" s="31"/>
      <c r="E121" s="31"/>
      <c r="F121" s="155"/>
      <c r="G121" s="155"/>
      <c r="H121" s="31"/>
      <c r="I121" s="31"/>
      <c r="J121" s="31"/>
      <c r="K121" s="31"/>
      <c r="L121" s="49"/>
      <c r="M121" s="31"/>
    </row>
    <row r="122" spans="1:13" ht="18" customHeight="1">
      <c r="A122" s="17" t="s">
        <v>250</v>
      </c>
      <c r="B122" s="4" t="s">
        <v>41</v>
      </c>
      <c r="C122" s="8" t="s">
        <v>68</v>
      </c>
      <c r="D122" s="20" t="s">
        <v>477</v>
      </c>
      <c r="E122" s="20">
        <v>1</v>
      </c>
      <c r="F122" s="31">
        <v>4</v>
      </c>
      <c r="G122" s="31"/>
      <c r="H122" s="31">
        <v>2</v>
      </c>
      <c r="I122" s="31">
        <f t="shared" si="2"/>
        <v>4</v>
      </c>
      <c r="J122" s="31">
        <f t="shared" si="3"/>
        <v>2</v>
      </c>
      <c r="K122" s="31"/>
      <c r="L122" s="49"/>
      <c r="M122" s="31"/>
    </row>
    <row r="123" spans="1:13" ht="18" customHeight="1">
      <c r="A123" s="17" t="s">
        <v>398</v>
      </c>
      <c r="B123" s="4" t="s">
        <v>95</v>
      </c>
      <c r="C123" s="8" t="s">
        <v>71</v>
      </c>
      <c r="D123" s="20" t="s">
        <v>477</v>
      </c>
      <c r="E123" s="20">
        <v>1</v>
      </c>
      <c r="F123" s="31">
        <v>4</v>
      </c>
      <c r="G123" s="31"/>
      <c r="H123" s="31">
        <v>2</v>
      </c>
      <c r="I123" s="31">
        <f t="shared" si="2"/>
        <v>4</v>
      </c>
      <c r="J123" s="31">
        <f t="shared" si="3"/>
        <v>2</v>
      </c>
      <c r="K123" s="31"/>
      <c r="L123" s="49"/>
      <c r="M123" s="31"/>
    </row>
    <row r="124" spans="1:13" ht="18" customHeight="1">
      <c r="A124" s="17" t="s">
        <v>399</v>
      </c>
      <c r="B124" s="4" t="s">
        <v>93</v>
      </c>
      <c r="C124" s="4" t="s">
        <v>94</v>
      </c>
      <c r="D124" s="20" t="s">
        <v>477</v>
      </c>
      <c r="E124" s="20">
        <v>5</v>
      </c>
      <c r="F124" s="31">
        <v>0</v>
      </c>
      <c r="G124" s="31"/>
      <c r="H124" s="31">
        <v>0.5</v>
      </c>
      <c r="I124" s="31">
        <f t="shared" si="2"/>
        <v>0</v>
      </c>
      <c r="J124" s="31">
        <f t="shared" si="3"/>
        <v>2.5</v>
      </c>
      <c r="K124" s="31"/>
      <c r="L124" s="49"/>
      <c r="M124" s="31"/>
    </row>
    <row r="125" spans="1:13" ht="30.75">
      <c r="A125" s="17" t="s">
        <v>400</v>
      </c>
      <c r="B125" s="4" t="s">
        <v>232</v>
      </c>
      <c r="C125" s="4" t="s">
        <v>521</v>
      </c>
      <c r="D125" s="20" t="s">
        <v>476</v>
      </c>
      <c r="E125" s="20">
        <v>8</v>
      </c>
      <c r="F125" s="31">
        <v>0</v>
      </c>
      <c r="G125" s="31"/>
      <c r="H125" s="31">
        <v>2</v>
      </c>
      <c r="I125" s="31">
        <f t="shared" si="2"/>
        <v>0</v>
      </c>
      <c r="J125" s="31">
        <f t="shared" si="3"/>
        <v>16</v>
      </c>
      <c r="K125" s="31"/>
      <c r="L125" s="49"/>
      <c r="M125" s="31"/>
    </row>
    <row r="126" spans="1:13" ht="18" customHeight="1">
      <c r="A126" s="17" t="s">
        <v>465</v>
      </c>
      <c r="B126" s="4" t="s">
        <v>249</v>
      </c>
      <c r="C126" s="17" t="s">
        <v>251</v>
      </c>
      <c r="D126" s="20" t="s">
        <v>476</v>
      </c>
      <c r="E126" s="20">
        <v>2</v>
      </c>
      <c r="F126" s="31">
        <v>2</v>
      </c>
      <c r="G126" s="31"/>
      <c r="H126" s="31">
        <v>2</v>
      </c>
      <c r="I126" s="31">
        <f t="shared" si="2"/>
        <v>4</v>
      </c>
      <c r="J126" s="31">
        <f t="shared" si="3"/>
        <v>4</v>
      </c>
      <c r="K126" s="31"/>
      <c r="L126" s="49"/>
      <c r="M126" s="31"/>
    </row>
    <row r="127" spans="1:13" ht="18" customHeight="1">
      <c r="A127" s="17" t="s">
        <v>488</v>
      </c>
      <c r="B127" s="4" t="s">
        <v>487</v>
      </c>
      <c r="C127" s="17" t="s">
        <v>531</v>
      </c>
      <c r="D127" s="20" t="s">
        <v>476</v>
      </c>
      <c r="E127" s="20">
        <v>2</v>
      </c>
      <c r="F127" s="31">
        <v>2</v>
      </c>
      <c r="G127" s="31"/>
      <c r="H127" s="31">
        <v>0</v>
      </c>
      <c r="I127" s="31">
        <f t="shared" si="2"/>
        <v>4</v>
      </c>
      <c r="J127" s="31">
        <f t="shared" si="3"/>
        <v>0</v>
      </c>
      <c r="K127" s="31"/>
      <c r="L127" s="49"/>
      <c r="M127" s="31"/>
    </row>
    <row r="128" spans="1:13" ht="18" customHeight="1">
      <c r="A128" s="17" t="s">
        <v>505</v>
      </c>
      <c r="B128" s="4" t="s">
        <v>506</v>
      </c>
      <c r="C128" s="17" t="s">
        <v>507</v>
      </c>
      <c r="D128" s="20" t="s">
        <v>476</v>
      </c>
      <c r="E128" s="20">
        <v>1</v>
      </c>
      <c r="F128" s="31">
        <v>2</v>
      </c>
      <c r="G128" s="31"/>
      <c r="H128" s="31">
        <v>0</v>
      </c>
      <c r="I128" s="31">
        <f t="shared" si="2"/>
        <v>2</v>
      </c>
      <c r="J128" s="31">
        <f t="shared" si="3"/>
        <v>0</v>
      </c>
      <c r="K128" s="31"/>
      <c r="L128" s="49"/>
      <c r="M128" s="31"/>
    </row>
    <row r="129" spans="1:13" ht="18" customHeight="1">
      <c r="A129" s="17" t="s">
        <v>532</v>
      </c>
      <c r="B129" s="4" t="s">
        <v>533</v>
      </c>
      <c r="C129" s="17" t="s">
        <v>534</v>
      </c>
      <c r="D129" s="20" t="s">
        <v>535</v>
      </c>
      <c r="E129" s="20">
        <v>1</v>
      </c>
      <c r="F129" s="31">
        <v>2</v>
      </c>
      <c r="G129" s="31"/>
      <c r="H129" s="31">
        <v>0</v>
      </c>
      <c r="I129" s="31">
        <f t="shared" si="2"/>
        <v>2</v>
      </c>
      <c r="J129" s="31">
        <f t="shared" si="3"/>
        <v>0</v>
      </c>
      <c r="K129" s="31"/>
      <c r="L129" s="49"/>
      <c r="M129" s="31"/>
    </row>
    <row r="130" spans="1:13" ht="18" customHeight="1">
      <c r="A130" s="17"/>
      <c r="B130" s="4"/>
      <c r="C130" s="17"/>
      <c r="D130" s="20"/>
      <c r="E130" s="20"/>
      <c r="F130" s="31"/>
      <c r="G130" s="31"/>
      <c r="H130" s="31"/>
      <c r="I130" s="31">
        <f>SUM(I94:I129)</f>
        <v>136</v>
      </c>
      <c r="J130" s="31">
        <f>SUM(J94:J129)</f>
        <v>204.75</v>
      </c>
      <c r="K130" s="31">
        <f>I130*1</f>
        <v>136</v>
      </c>
      <c r="L130" s="49">
        <f>J130*1</f>
        <v>204.75</v>
      </c>
      <c r="M130" s="31"/>
    </row>
    <row r="131" spans="1:13" ht="18" customHeight="1">
      <c r="A131" s="17"/>
      <c r="B131" s="4"/>
      <c r="C131" s="17"/>
      <c r="D131" s="20"/>
      <c r="E131" s="20"/>
      <c r="F131" s="31"/>
      <c r="G131" s="31"/>
      <c r="H131" s="31"/>
      <c r="I131" s="31"/>
      <c r="J131" s="31"/>
      <c r="K131" s="31"/>
      <c r="L131" s="49"/>
      <c r="M131" s="31"/>
    </row>
    <row r="132" spans="1:13" ht="18" customHeight="1">
      <c r="A132" s="17">
        <v>6</v>
      </c>
      <c r="B132" s="4"/>
      <c r="C132" s="5" t="s">
        <v>69</v>
      </c>
      <c r="D132" s="20"/>
      <c r="E132" s="20"/>
      <c r="F132" s="31"/>
      <c r="G132" s="31"/>
      <c r="H132" s="31"/>
      <c r="I132" s="31"/>
      <c r="J132" s="31"/>
      <c r="K132" s="31"/>
      <c r="L132" s="49"/>
      <c r="M132" s="31"/>
    </row>
    <row r="133" spans="1:13" ht="18" customHeight="1">
      <c r="A133" s="17"/>
      <c r="B133" s="4"/>
      <c r="C133" s="5" t="s">
        <v>70</v>
      </c>
      <c r="D133" s="20"/>
      <c r="E133" s="20"/>
      <c r="F133" s="31"/>
      <c r="G133" s="31"/>
      <c r="H133" s="31"/>
      <c r="I133" s="31"/>
      <c r="J133" s="31"/>
      <c r="K133" s="31"/>
      <c r="L133" s="49"/>
      <c r="M133" s="31"/>
    </row>
    <row r="134" spans="1:13" ht="18" customHeight="1">
      <c r="A134" s="17"/>
      <c r="B134" s="4" t="s">
        <v>72</v>
      </c>
      <c r="C134" s="4"/>
      <c r="D134" s="20"/>
      <c r="E134" s="20"/>
      <c r="F134" s="31"/>
      <c r="G134" s="31"/>
      <c r="H134" s="31"/>
      <c r="I134" s="31"/>
      <c r="J134" s="31"/>
      <c r="K134" s="31"/>
      <c r="L134" s="49"/>
      <c r="M134" s="31"/>
    </row>
    <row r="135" spans="1:13" ht="18" customHeight="1">
      <c r="A135" s="17" t="s">
        <v>206</v>
      </c>
      <c r="B135" s="4" t="s">
        <v>25</v>
      </c>
      <c r="C135" s="4" t="s">
        <v>73</v>
      </c>
      <c r="D135" s="20" t="s">
        <v>477</v>
      </c>
      <c r="E135" s="20">
        <v>1</v>
      </c>
      <c r="F135" s="31">
        <v>4</v>
      </c>
      <c r="G135" s="31"/>
      <c r="H135" s="31">
        <v>2</v>
      </c>
      <c r="I135" s="31">
        <f t="shared" si="2"/>
        <v>4</v>
      </c>
      <c r="J135" s="31">
        <f t="shared" si="3"/>
        <v>2</v>
      </c>
      <c r="K135" s="31"/>
      <c r="L135" s="49"/>
      <c r="M135" s="31"/>
    </row>
    <row r="136" spans="1:13" ht="18" customHeight="1">
      <c r="A136" s="17" t="s">
        <v>207</v>
      </c>
      <c r="B136" s="4" t="s">
        <v>92</v>
      </c>
      <c r="C136" s="4" t="s">
        <v>81</v>
      </c>
      <c r="D136" s="20" t="s">
        <v>477</v>
      </c>
      <c r="E136" s="20">
        <v>1</v>
      </c>
      <c r="F136" s="31">
        <v>2</v>
      </c>
      <c r="G136" s="31"/>
      <c r="H136" s="31">
        <v>0</v>
      </c>
      <c r="I136" s="31">
        <f t="shared" si="2"/>
        <v>2</v>
      </c>
      <c r="J136" s="31">
        <f t="shared" si="3"/>
        <v>0</v>
      </c>
      <c r="K136" s="31"/>
      <c r="L136" s="49"/>
      <c r="M136" s="31"/>
    </row>
    <row r="137" spans="1:13" ht="18" customHeight="1">
      <c r="A137" s="17" t="s">
        <v>208</v>
      </c>
      <c r="B137" s="4" t="s">
        <v>41</v>
      </c>
      <c r="C137" s="4" t="s">
        <v>82</v>
      </c>
      <c r="D137" s="20" t="s">
        <v>477</v>
      </c>
      <c r="E137" s="20">
        <v>1</v>
      </c>
      <c r="F137" s="31">
        <v>2</v>
      </c>
      <c r="G137" s="31"/>
      <c r="H137" s="31">
        <v>0</v>
      </c>
      <c r="I137" s="31">
        <f t="shared" si="2"/>
        <v>2</v>
      </c>
      <c r="J137" s="31">
        <f t="shared" si="3"/>
        <v>0</v>
      </c>
      <c r="K137" s="31"/>
      <c r="L137" s="49"/>
      <c r="M137" s="31"/>
    </row>
    <row r="138" spans="1:13" ht="18" customHeight="1">
      <c r="A138" s="17" t="s">
        <v>209</v>
      </c>
      <c r="B138" s="4" t="s">
        <v>95</v>
      </c>
      <c r="C138" s="4" t="s">
        <v>74</v>
      </c>
      <c r="D138" s="20" t="s">
        <v>477</v>
      </c>
      <c r="E138" s="20">
        <v>1</v>
      </c>
      <c r="F138" s="31">
        <v>2</v>
      </c>
      <c r="G138" s="31"/>
      <c r="H138" s="31">
        <v>0</v>
      </c>
      <c r="I138" s="31">
        <f t="shared" si="2"/>
        <v>2</v>
      </c>
      <c r="J138" s="31">
        <f t="shared" si="3"/>
        <v>0</v>
      </c>
      <c r="K138" s="31"/>
      <c r="L138" s="49"/>
      <c r="M138" s="31"/>
    </row>
    <row r="139" spans="1:13" ht="30.75">
      <c r="A139" s="17" t="s">
        <v>210</v>
      </c>
      <c r="B139" s="4" t="s">
        <v>96</v>
      </c>
      <c r="C139" s="4" t="s">
        <v>75</v>
      </c>
      <c r="D139" s="20" t="s">
        <v>477</v>
      </c>
      <c r="E139" s="20">
        <v>1</v>
      </c>
      <c r="F139" s="31">
        <v>2</v>
      </c>
      <c r="G139" s="31"/>
      <c r="H139" s="31">
        <v>0</v>
      </c>
      <c r="I139" s="31">
        <f t="shared" si="2"/>
        <v>2</v>
      </c>
      <c r="J139" s="31">
        <f t="shared" si="3"/>
        <v>0</v>
      </c>
      <c r="K139" s="31"/>
      <c r="L139" s="49"/>
      <c r="M139" s="31"/>
    </row>
    <row r="140" spans="1:13" ht="18" customHeight="1">
      <c r="A140" s="17" t="s">
        <v>211</v>
      </c>
      <c r="B140" s="4" t="s">
        <v>43</v>
      </c>
      <c r="C140" s="4" t="s">
        <v>76</v>
      </c>
      <c r="D140" s="20" t="s">
        <v>477</v>
      </c>
      <c r="E140" s="20">
        <v>1</v>
      </c>
      <c r="F140" s="31">
        <v>2</v>
      </c>
      <c r="G140" s="31"/>
      <c r="H140" s="31">
        <v>0</v>
      </c>
      <c r="I140" s="31">
        <f t="shared" si="2"/>
        <v>2</v>
      </c>
      <c r="J140" s="31">
        <f t="shared" si="3"/>
        <v>0</v>
      </c>
      <c r="K140" s="31"/>
      <c r="L140" s="49"/>
      <c r="M140" s="31"/>
    </row>
    <row r="141" spans="1:13" ht="18" customHeight="1">
      <c r="A141" s="17" t="s">
        <v>212</v>
      </c>
      <c r="B141" s="4" t="s">
        <v>97</v>
      </c>
      <c r="C141" s="4" t="s">
        <v>83</v>
      </c>
      <c r="D141" s="20" t="s">
        <v>477</v>
      </c>
      <c r="E141" s="20">
        <v>1</v>
      </c>
      <c r="F141" s="31">
        <v>4</v>
      </c>
      <c r="G141" s="31"/>
      <c r="H141" s="31">
        <v>0</v>
      </c>
      <c r="I141" s="31">
        <f t="shared" si="2"/>
        <v>4</v>
      </c>
      <c r="J141" s="31">
        <f t="shared" si="3"/>
        <v>0</v>
      </c>
      <c r="K141" s="31"/>
      <c r="L141" s="49"/>
      <c r="M141" s="31"/>
    </row>
    <row r="142" spans="1:13" ht="18" customHeight="1">
      <c r="A142" s="17" t="s">
        <v>213</v>
      </c>
      <c r="B142" s="4" t="s">
        <v>98</v>
      </c>
      <c r="C142" s="4" t="s">
        <v>77</v>
      </c>
      <c r="D142" s="20" t="s">
        <v>477</v>
      </c>
      <c r="E142" s="20">
        <v>1</v>
      </c>
      <c r="F142" s="31">
        <v>2</v>
      </c>
      <c r="G142" s="31"/>
      <c r="H142" s="31">
        <v>0</v>
      </c>
      <c r="I142" s="31">
        <f t="shared" si="2"/>
        <v>2</v>
      </c>
      <c r="J142" s="31">
        <f t="shared" si="3"/>
        <v>0</v>
      </c>
      <c r="K142" s="31"/>
      <c r="L142" s="49"/>
      <c r="M142" s="31"/>
    </row>
    <row r="143" spans="1:13" ht="36" customHeight="1">
      <c r="A143" s="17" t="s">
        <v>214</v>
      </c>
      <c r="B143" s="4" t="s">
        <v>99</v>
      </c>
      <c r="C143" s="4" t="s">
        <v>78</v>
      </c>
      <c r="D143" s="20" t="s">
        <v>546</v>
      </c>
      <c r="E143" s="20">
        <v>1</v>
      </c>
      <c r="F143" s="31">
        <v>2</v>
      </c>
      <c r="G143" s="31"/>
      <c r="H143" s="31">
        <v>0</v>
      </c>
      <c r="I143" s="31">
        <f t="shared" si="2"/>
        <v>2</v>
      </c>
      <c r="J143" s="31">
        <f t="shared" si="3"/>
        <v>0</v>
      </c>
      <c r="K143" s="31"/>
      <c r="L143" s="49"/>
      <c r="M143" s="31"/>
    </row>
    <row r="144" spans="1:13" ht="18" customHeight="1">
      <c r="A144" s="17" t="s">
        <v>215</v>
      </c>
      <c r="B144" s="4" t="s">
        <v>100</v>
      </c>
      <c r="C144" s="4" t="s">
        <v>79</v>
      </c>
      <c r="D144" s="20" t="s">
        <v>477</v>
      </c>
      <c r="E144" s="20">
        <v>1</v>
      </c>
      <c r="F144" s="31">
        <v>2</v>
      </c>
      <c r="G144" s="31"/>
      <c r="H144" s="31">
        <v>0</v>
      </c>
      <c r="I144" s="31">
        <f t="shared" si="2"/>
        <v>2</v>
      </c>
      <c r="J144" s="31">
        <f t="shared" si="3"/>
        <v>0</v>
      </c>
      <c r="K144" s="31"/>
      <c r="L144" s="49"/>
      <c r="M144" s="31"/>
    </row>
    <row r="145" spans="1:13" ht="18" customHeight="1">
      <c r="A145" s="17"/>
      <c r="B145" s="4"/>
      <c r="C145" s="4"/>
      <c r="D145" s="20"/>
      <c r="E145" s="20"/>
      <c r="F145" s="31"/>
      <c r="G145" s="31"/>
      <c r="H145" s="31"/>
      <c r="I145" s="31">
        <f t="shared" si="2"/>
        <v>0</v>
      </c>
      <c r="J145" s="31">
        <f t="shared" si="3"/>
        <v>0</v>
      </c>
      <c r="K145" s="31"/>
      <c r="L145" s="49"/>
      <c r="M145" s="31"/>
    </row>
    <row r="146" spans="1:13" ht="18" customHeight="1">
      <c r="A146" s="17" t="s">
        <v>216</v>
      </c>
      <c r="B146" s="4" t="s">
        <v>257</v>
      </c>
      <c r="C146" s="4" t="s">
        <v>256</v>
      </c>
      <c r="D146" s="20" t="s">
        <v>476</v>
      </c>
      <c r="E146" s="20">
        <v>1</v>
      </c>
      <c r="F146" s="31">
        <v>4</v>
      </c>
      <c r="G146" s="31"/>
      <c r="H146" s="31">
        <v>4</v>
      </c>
      <c r="I146" s="31">
        <f>E146*F146</f>
        <v>4</v>
      </c>
      <c r="J146" s="31">
        <f>E146*H146</f>
        <v>4</v>
      </c>
      <c r="K146" s="31"/>
      <c r="L146" s="49"/>
      <c r="M146" s="31"/>
    </row>
    <row r="147" spans="1:13" ht="18" customHeight="1">
      <c r="A147" s="17" t="s">
        <v>217</v>
      </c>
      <c r="B147" s="4" t="s">
        <v>471</v>
      </c>
      <c r="C147" s="4" t="s">
        <v>472</v>
      </c>
      <c r="D147" s="20" t="s">
        <v>476</v>
      </c>
      <c r="E147" s="20">
        <v>1</v>
      </c>
      <c r="F147" s="31">
        <v>8</v>
      </c>
      <c r="G147" s="31"/>
      <c r="H147" s="31">
        <v>0</v>
      </c>
      <c r="I147" s="31">
        <f>E147*F147</f>
        <v>8</v>
      </c>
      <c r="J147" s="31">
        <f>E147*H147</f>
        <v>0</v>
      </c>
      <c r="K147" s="31"/>
      <c r="L147" s="49"/>
      <c r="M147" s="31"/>
    </row>
    <row r="148" spans="1:13" ht="15">
      <c r="A148" s="17"/>
      <c r="B148" s="4"/>
      <c r="C148" s="4"/>
      <c r="D148" s="20"/>
      <c r="E148" s="20"/>
      <c r="F148" s="31"/>
      <c r="G148" s="31"/>
      <c r="H148" s="31"/>
      <c r="I148" s="31">
        <f>SUM(I135:I147)</f>
        <v>36</v>
      </c>
      <c r="J148" s="31">
        <f>SUM(J135:J147)</f>
        <v>6</v>
      </c>
      <c r="K148" s="31">
        <f>I148*1</f>
        <v>36</v>
      </c>
      <c r="L148" s="49">
        <f>J148*1</f>
        <v>6</v>
      </c>
      <c r="M148" s="31"/>
    </row>
    <row r="149" spans="1:13" ht="15">
      <c r="A149" s="17"/>
      <c r="B149" s="4"/>
      <c r="C149" s="4"/>
      <c r="D149" s="20"/>
      <c r="E149" s="20"/>
      <c r="F149" s="31"/>
      <c r="G149" s="31"/>
      <c r="H149" s="31"/>
      <c r="I149" s="31"/>
      <c r="J149" s="31"/>
      <c r="K149" s="31"/>
      <c r="L149" s="49"/>
      <c r="M149" s="31"/>
    </row>
    <row r="150" spans="1:13" ht="30.75">
      <c r="A150" s="17"/>
      <c r="B150" s="4"/>
      <c r="C150" s="6" t="s">
        <v>561</v>
      </c>
      <c r="D150" s="20"/>
      <c r="E150" s="20"/>
      <c r="F150" s="31"/>
      <c r="G150" s="31"/>
      <c r="H150" s="31"/>
      <c r="I150" s="31"/>
      <c r="J150" s="31"/>
      <c r="K150" s="31"/>
      <c r="L150" s="49"/>
      <c r="M150" s="31"/>
    </row>
    <row r="151" spans="1:13" ht="27">
      <c r="A151" s="17" t="s">
        <v>243</v>
      </c>
      <c r="B151" s="4" t="s">
        <v>556</v>
      </c>
      <c r="C151" s="4" t="s">
        <v>644</v>
      </c>
      <c r="D151" s="20" t="s">
        <v>476</v>
      </c>
      <c r="E151" s="20">
        <v>1</v>
      </c>
      <c r="F151" s="31">
        <v>4</v>
      </c>
      <c r="G151" s="31"/>
      <c r="H151" s="31">
        <v>4</v>
      </c>
      <c r="I151" s="31">
        <f aca="true" t="shared" si="4" ref="I151:I282">E151*F151</f>
        <v>4</v>
      </c>
      <c r="J151" s="31">
        <f aca="true" t="shared" si="5" ref="J151:J282">E151*H151</f>
        <v>4</v>
      </c>
      <c r="K151" s="31"/>
      <c r="L151" s="49"/>
      <c r="M151" s="31"/>
    </row>
    <row r="152" spans="1:13" ht="78">
      <c r="A152" s="17" t="s">
        <v>559</v>
      </c>
      <c r="B152" s="4" t="s">
        <v>557</v>
      </c>
      <c r="C152" s="4" t="s">
        <v>8</v>
      </c>
      <c r="D152" s="20" t="s">
        <v>476</v>
      </c>
      <c r="E152" s="20">
        <v>39</v>
      </c>
      <c r="F152" s="31">
        <v>0</v>
      </c>
      <c r="G152" s="31"/>
      <c r="H152" s="31">
        <v>0.5</v>
      </c>
      <c r="I152" s="31">
        <f t="shared" si="4"/>
        <v>0</v>
      </c>
      <c r="J152" s="31">
        <f t="shared" si="5"/>
        <v>19.5</v>
      </c>
      <c r="K152" s="31"/>
      <c r="L152" s="49"/>
      <c r="M152" s="31"/>
    </row>
    <row r="153" spans="1:13" ht="46.5">
      <c r="A153" s="17" t="s">
        <v>560</v>
      </c>
      <c r="B153" s="4" t="s">
        <v>558</v>
      </c>
      <c r="C153" s="4" t="s">
        <v>562</v>
      </c>
      <c r="D153" s="20" t="s">
        <v>476</v>
      </c>
      <c r="E153" s="20">
        <v>6</v>
      </c>
      <c r="F153" s="31">
        <v>1</v>
      </c>
      <c r="G153" s="31"/>
      <c r="H153" s="31">
        <v>1</v>
      </c>
      <c r="I153" s="31">
        <f t="shared" si="4"/>
        <v>6</v>
      </c>
      <c r="J153" s="31">
        <f t="shared" si="5"/>
        <v>6</v>
      </c>
      <c r="K153" s="31"/>
      <c r="L153" s="49"/>
      <c r="M153" s="31"/>
    </row>
    <row r="154" spans="1:13" ht="27">
      <c r="A154" s="17" t="s">
        <v>244</v>
      </c>
      <c r="B154" s="4" t="s">
        <v>565</v>
      </c>
      <c r="C154" s="4" t="s">
        <v>645</v>
      </c>
      <c r="D154" s="20" t="s">
        <v>476</v>
      </c>
      <c r="E154" s="20">
        <v>1</v>
      </c>
      <c r="F154" s="31">
        <v>4</v>
      </c>
      <c r="G154" s="31"/>
      <c r="H154" s="31">
        <v>4</v>
      </c>
      <c r="I154" s="31">
        <f aca="true" t="shared" si="6" ref="I154:I159">E154*F154</f>
        <v>4</v>
      </c>
      <c r="J154" s="31">
        <f aca="true" t="shared" si="7" ref="J154:J159">E154*H154</f>
        <v>4</v>
      </c>
      <c r="K154" s="31"/>
      <c r="L154" s="49"/>
      <c r="M154" s="31"/>
    </row>
    <row r="155" spans="1:13" ht="78">
      <c r="A155" s="17" t="s">
        <v>563</v>
      </c>
      <c r="B155" s="4" t="s">
        <v>566</v>
      </c>
      <c r="C155" s="4" t="s">
        <v>7</v>
      </c>
      <c r="D155" s="20" t="s">
        <v>476</v>
      </c>
      <c r="E155" s="20">
        <v>51</v>
      </c>
      <c r="F155" s="31">
        <v>0</v>
      </c>
      <c r="G155" s="31"/>
      <c r="H155" s="31">
        <v>0.5</v>
      </c>
      <c r="I155" s="31">
        <f t="shared" si="6"/>
        <v>0</v>
      </c>
      <c r="J155" s="31">
        <f t="shared" si="7"/>
        <v>25.5</v>
      </c>
      <c r="K155" s="31"/>
      <c r="L155" s="49"/>
      <c r="M155" s="31"/>
    </row>
    <row r="156" spans="1:13" ht="93">
      <c r="A156" s="17" t="s">
        <v>564</v>
      </c>
      <c r="B156" s="4" t="s">
        <v>567</v>
      </c>
      <c r="C156" s="4" t="s">
        <v>9</v>
      </c>
      <c r="D156" s="20" t="s">
        <v>476</v>
      </c>
      <c r="E156" s="20">
        <v>30</v>
      </c>
      <c r="F156" s="31">
        <v>1</v>
      </c>
      <c r="G156" s="31"/>
      <c r="H156" s="31">
        <v>1</v>
      </c>
      <c r="I156" s="31">
        <f t="shared" si="6"/>
        <v>30</v>
      </c>
      <c r="J156" s="31">
        <f t="shared" si="7"/>
        <v>30</v>
      </c>
      <c r="K156" s="31"/>
      <c r="L156" s="49"/>
      <c r="M156" s="31"/>
    </row>
    <row r="157" spans="1:13" ht="27">
      <c r="A157" s="17" t="s">
        <v>568</v>
      </c>
      <c r="B157" s="4" t="s">
        <v>571</v>
      </c>
      <c r="C157" s="4" t="s">
        <v>646</v>
      </c>
      <c r="D157" s="20" t="s">
        <v>573</v>
      </c>
      <c r="E157" s="20">
        <v>1</v>
      </c>
      <c r="F157" s="34">
        <v>4</v>
      </c>
      <c r="G157" s="35"/>
      <c r="H157" s="31">
        <v>4</v>
      </c>
      <c r="I157" s="31">
        <f t="shared" si="6"/>
        <v>4</v>
      </c>
      <c r="J157" s="31">
        <f t="shared" si="7"/>
        <v>4</v>
      </c>
      <c r="K157" s="31"/>
      <c r="L157" s="49"/>
      <c r="M157" s="31"/>
    </row>
    <row r="158" spans="1:13" ht="93">
      <c r="A158" s="17" t="s">
        <v>569</v>
      </c>
      <c r="B158" s="4" t="s">
        <v>572</v>
      </c>
      <c r="C158" s="4" t="s">
        <v>11</v>
      </c>
      <c r="D158" s="20" t="s">
        <v>476</v>
      </c>
      <c r="E158" s="20">
        <v>61</v>
      </c>
      <c r="F158" s="34">
        <v>0</v>
      </c>
      <c r="G158" s="35"/>
      <c r="H158" s="31">
        <v>0.5</v>
      </c>
      <c r="I158" s="31">
        <f t="shared" si="6"/>
        <v>0</v>
      </c>
      <c r="J158" s="31">
        <f t="shared" si="7"/>
        <v>30.5</v>
      </c>
      <c r="K158" s="31"/>
      <c r="L158" s="49"/>
      <c r="M158" s="31"/>
    </row>
    <row r="159" spans="1:13" ht="108.75">
      <c r="A159" s="17" t="s">
        <v>570</v>
      </c>
      <c r="B159" s="4" t="s">
        <v>574</v>
      </c>
      <c r="C159" s="4" t="s">
        <v>12</v>
      </c>
      <c r="D159" s="20" t="s">
        <v>476</v>
      </c>
      <c r="E159" s="20">
        <v>52</v>
      </c>
      <c r="F159" s="31">
        <v>0</v>
      </c>
      <c r="G159" s="31"/>
      <c r="H159" s="31">
        <v>1</v>
      </c>
      <c r="I159" s="31">
        <f t="shared" si="6"/>
        <v>0</v>
      </c>
      <c r="J159" s="31">
        <f t="shared" si="7"/>
        <v>52</v>
      </c>
      <c r="K159" s="31"/>
      <c r="L159" s="49"/>
      <c r="M159" s="31"/>
    </row>
    <row r="160" spans="1:13" ht="27">
      <c r="A160" s="17" t="s">
        <v>577</v>
      </c>
      <c r="B160" s="4" t="s">
        <v>576</v>
      </c>
      <c r="C160" s="4" t="s">
        <v>647</v>
      </c>
      <c r="D160" s="20" t="s">
        <v>476</v>
      </c>
      <c r="E160" s="20">
        <v>1</v>
      </c>
      <c r="F160" s="31">
        <v>2</v>
      </c>
      <c r="G160" s="31"/>
      <c r="H160" s="31">
        <v>0</v>
      </c>
      <c r="I160" s="31">
        <f t="shared" si="4"/>
        <v>2</v>
      </c>
      <c r="J160" s="31">
        <f t="shared" si="5"/>
        <v>0</v>
      </c>
      <c r="K160" s="31"/>
      <c r="L160" s="49"/>
      <c r="M160" s="31"/>
    </row>
    <row r="161" spans="1:13" ht="62.25">
      <c r="A161" s="17" t="s">
        <v>578</v>
      </c>
      <c r="B161" s="4" t="s">
        <v>579</v>
      </c>
      <c r="C161" s="4" t="s">
        <v>581</v>
      </c>
      <c r="D161" s="20" t="s">
        <v>476</v>
      </c>
      <c r="E161" s="20">
        <v>56</v>
      </c>
      <c r="F161" s="31">
        <v>0</v>
      </c>
      <c r="G161" s="31"/>
      <c r="H161" s="31">
        <v>0.5</v>
      </c>
      <c r="I161" s="31">
        <f t="shared" si="4"/>
        <v>0</v>
      </c>
      <c r="J161" s="31">
        <f t="shared" si="5"/>
        <v>28</v>
      </c>
      <c r="K161" s="31"/>
      <c r="L161" s="49"/>
      <c r="M161" s="31"/>
    </row>
    <row r="162" spans="1:13" ht="46.5">
      <c r="A162" s="17" t="s">
        <v>580</v>
      </c>
      <c r="B162" s="4" t="s">
        <v>10</v>
      </c>
      <c r="C162" s="4" t="s">
        <v>582</v>
      </c>
      <c r="D162" s="20" t="s">
        <v>476</v>
      </c>
      <c r="E162" s="20">
        <v>36</v>
      </c>
      <c r="F162" s="31">
        <v>0</v>
      </c>
      <c r="G162" s="31"/>
      <c r="H162" s="31">
        <v>1</v>
      </c>
      <c r="I162" s="31">
        <f t="shared" si="4"/>
        <v>0</v>
      </c>
      <c r="J162" s="31">
        <f t="shared" si="5"/>
        <v>36</v>
      </c>
      <c r="K162" s="31"/>
      <c r="L162" s="49"/>
      <c r="M162" s="31"/>
    </row>
    <row r="163" spans="1:13" ht="27">
      <c r="A163" s="17" t="s">
        <v>359</v>
      </c>
      <c r="B163" s="4" t="s">
        <v>583</v>
      </c>
      <c r="C163" s="4" t="s">
        <v>648</v>
      </c>
      <c r="D163" s="20" t="s">
        <v>476</v>
      </c>
      <c r="E163" s="20">
        <v>1</v>
      </c>
      <c r="F163" s="31">
        <v>4</v>
      </c>
      <c r="G163" s="31"/>
      <c r="H163" s="31">
        <v>4</v>
      </c>
      <c r="I163" s="31">
        <f t="shared" si="4"/>
        <v>4</v>
      </c>
      <c r="J163" s="31">
        <f t="shared" si="5"/>
        <v>4</v>
      </c>
      <c r="K163" s="31"/>
      <c r="L163" s="49"/>
      <c r="M163" s="31"/>
    </row>
    <row r="164" spans="1:13" ht="93">
      <c r="A164" s="17" t="s">
        <v>585</v>
      </c>
      <c r="B164" s="4" t="s">
        <v>592</v>
      </c>
      <c r="C164" s="4" t="s">
        <v>584</v>
      </c>
      <c r="D164" s="20" t="s">
        <v>476</v>
      </c>
      <c r="E164" s="20">
        <v>69</v>
      </c>
      <c r="F164" s="31">
        <v>0</v>
      </c>
      <c r="G164" s="31"/>
      <c r="H164" s="31">
        <v>0.5</v>
      </c>
      <c r="I164" s="31">
        <f t="shared" si="4"/>
        <v>0</v>
      </c>
      <c r="J164" s="31">
        <f t="shared" si="5"/>
        <v>34.5</v>
      </c>
      <c r="K164" s="31"/>
      <c r="L164" s="49"/>
      <c r="M164" s="31"/>
    </row>
    <row r="165" spans="1:13" ht="46.5">
      <c r="A165" s="17" t="s">
        <v>586</v>
      </c>
      <c r="B165" s="4" t="s">
        <v>596</v>
      </c>
      <c r="C165" s="4" t="s">
        <v>587</v>
      </c>
      <c r="D165" s="20" t="s">
        <v>476</v>
      </c>
      <c r="E165" s="20">
        <v>33</v>
      </c>
      <c r="F165" s="31">
        <v>0</v>
      </c>
      <c r="G165" s="31"/>
      <c r="H165" s="31">
        <v>1</v>
      </c>
      <c r="I165" s="31">
        <f t="shared" si="4"/>
        <v>0</v>
      </c>
      <c r="J165" s="31">
        <f t="shared" si="5"/>
        <v>33</v>
      </c>
      <c r="K165" s="31"/>
      <c r="L165" s="49"/>
      <c r="M165" s="31"/>
    </row>
    <row r="166" spans="1:13" ht="30.75">
      <c r="A166" s="17" t="s">
        <v>588</v>
      </c>
      <c r="B166" s="4" t="s">
        <v>589</v>
      </c>
      <c r="C166" s="4" t="s">
        <v>590</v>
      </c>
      <c r="D166" s="20" t="s">
        <v>476</v>
      </c>
      <c r="E166" s="20">
        <v>1</v>
      </c>
      <c r="F166" s="31">
        <v>4</v>
      </c>
      <c r="G166" s="31"/>
      <c r="H166" s="31">
        <v>4</v>
      </c>
      <c r="I166" s="31">
        <f t="shared" si="4"/>
        <v>4</v>
      </c>
      <c r="J166" s="31">
        <f t="shared" si="5"/>
        <v>4</v>
      </c>
      <c r="K166" s="31"/>
      <c r="L166" s="49"/>
      <c r="M166" s="31"/>
    </row>
    <row r="167" spans="1:13" ht="90" customHeight="1">
      <c r="A167" s="17" t="s">
        <v>591</v>
      </c>
      <c r="B167" s="4" t="s">
        <v>593</v>
      </c>
      <c r="C167" s="4" t="s">
        <v>594</v>
      </c>
      <c r="D167" s="20" t="s">
        <v>476</v>
      </c>
      <c r="E167" s="20">
        <v>52</v>
      </c>
      <c r="F167" s="31">
        <v>0</v>
      </c>
      <c r="G167" s="31"/>
      <c r="H167" s="31">
        <v>0.5</v>
      </c>
      <c r="I167" s="31">
        <f t="shared" si="4"/>
        <v>0</v>
      </c>
      <c r="J167" s="31">
        <f t="shared" si="5"/>
        <v>26</v>
      </c>
      <c r="K167" s="31"/>
      <c r="L167" s="49"/>
      <c r="M167" s="31"/>
    </row>
    <row r="168" spans="1:13" ht="46.5">
      <c r="A168" s="17" t="s">
        <v>595</v>
      </c>
      <c r="B168" s="4" t="s">
        <v>597</v>
      </c>
      <c r="C168" s="4" t="s">
        <v>598</v>
      </c>
      <c r="D168" s="20" t="s">
        <v>476</v>
      </c>
      <c r="E168" s="20">
        <v>30</v>
      </c>
      <c r="F168" s="31">
        <v>0</v>
      </c>
      <c r="G168" s="31"/>
      <c r="H168" s="31">
        <v>1</v>
      </c>
      <c r="I168" s="31">
        <f t="shared" si="4"/>
        <v>0</v>
      </c>
      <c r="J168" s="31">
        <f t="shared" si="5"/>
        <v>30</v>
      </c>
      <c r="K168" s="31"/>
      <c r="L168" s="49"/>
      <c r="M168" s="31"/>
    </row>
    <row r="169" spans="1:13" ht="27">
      <c r="A169" s="17" t="s">
        <v>599</v>
      </c>
      <c r="B169" s="4" t="s">
        <v>600</v>
      </c>
      <c r="C169" s="4" t="s">
        <v>649</v>
      </c>
      <c r="D169" s="20" t="s">
        <v>476</v>
      </c>
      <c r="E169" s="20">
        <v>1</v>
      </c>
      <c r="F169" s="31">
        <v>4</v>
      </c>
      <c r="G169" s="31"/>
      <c r="H169" s="31">
        <v>4</v>
      </c>
      <c r="I169" s="31">
        <f t="shared" si="4"/>
        <v>4</v>
      </c>
      <c r="J169" s="31">
        <f t="shared" si="5"/>
        <v>4</v>
      </c>
      <c r="K169" s="31"/>
      <c r="L169" s="49"/>
      <c r="M169" s="31"/>
    </row>
    <row r="170" spans="1:13" ht="93">
      <c r="A170" s="17" t="s">
        <v>601</v>
      </c>
      <c r="B170" s="4" t="s">
        <v>602</v>
      </c>
      <c r="C170" s="4" t="s">
        <v>603</v>
      </c>
      <c r="D170" s="20" t="s">
        <v>476</v>
      </c>
      <c r="E170" s="20">
        <v>55</v>
      </c>
      <c r="F170" s="31">
        <v>0</v>
      </c>
      <c r="G170" s="31"/>
      <c r="H170" s="31">
        <v>0.5</v>
      </c>
      <c r="I170" s="31">
        <f t="shared" si="4"/>
        <v>0</v>
      </c>
      <c r="J170" s="31">
        <f t="shared" si="5"/>
        <v>27.5</v>
      </c>
      <c r="K170" s="31"/>
      <c r="L170" s="49"/>
      <c r="M170" s="31"/>
    </row>
    <row r="171" spans="1:13" ht="78">
      <c r="A171" s="17" t="s">
        <v>604</v>
      </c>
      <c r="B171" s="4" t="s">
        <v>605</v>
      </c>
      <c r="C171" s="4" t="s">
        <v>13</v>
      </c>
      <c r="D171" s="20" t="s">
        <v>476</v>
      </c>
      <c r="E171" s="20">
        <v>25</v>
      </c>
      <c r="F171" s="31">
        <v>0</v>
      </c>
      <c r="G171" s="31"/>
      <c r="H171" s="31">
        <v>1</v>
      </c>
      <c r="I171" s="31">
        <f t="shared" si="4"/>
        <v>0</v>
      </c>
      <c r="J171" s="31">
        <f t="shared" si="5"/>
        <v>25</v>
      </c>
      <c r="K171" s="31"/>
      <c r="L171" s="49"/>
      <c r="M171" s="31"/>
    </row>
    <row r="172" spans="1:13" ht="30.75">
      <c r="A172" s="17" t="s">
        <v>379</v>
      </c>
      <c r="B172" s="4" t="s">
        <v>575</v>
      </c>
      <c r="C172" s="8" t="s">
        <v>1125</v>
      </c>
      <c r="D172" s="20" t="s">
        <v>476</v>
      </c>
      <c r="E172" s="20">
        <v>18</v>
      </c>
      <c r="F172" s="31">
        <v>2</v>
      </c>
      <c r="G172" s="31"/>
      <c r="H172" s="31">
        <v>2</v>
      </c>
      <c r="I172" s="31">
        <f t="shared" si="4"/>
        <v>36</v>
      </c>
      <c r="J172" s="31">
        <f t="shared" si="5"/>
        <v>36</v>
      </c>
      <c r="K172" s="31"/>
      <c r="L172" s="49"/>
      <c r="M172" s="31"/>
    </row>
    <row r="173" spans="1:13" ht="18" customHeight="1">
      <c r="A173" s="17" t="s">
        <v>381</v>
      </c>
      <c r="B173" s="4"/>
      <c r="C173" s="4" t="s">
        <v>614</v>
      </c>
      <c r="D173" s="20"/>
      <c r="E173" s="20"/>
      <c r="F173" s="31"/>
      <c r="G173" s="31"/>
      <c r="H173" s="31"/>
      <c r="I173" s="31"/>
      <c r="J173" s="31"/>
      <c r="K173" s="31"/>
      <c r="L173" s="49"/>
      <c r="M173" s="31"/>
    </row>
    <row r="174" spans="1:13" ht="46.5">
      <c r="A174" s="17" t="s">
        <v>618</v>
      </c>
      <c r="B174" s="4" t="s">
        <v>619</v>
      </c>
      <c r="C174" s="4" t="s">
        <v>620</v>
      </c>
      <c r="D174" s="20" t="s">
        <v>522</v>
      </c>
      <c r="E174" s="20">
        <v>1</v>
      </c>
      <c r="F174" s="31">
        <v>4</v>
      </c>
      <c r="G174" s="31"/>
      <c r="H174" s="31">
        <v>1</v>
      </c>
      <c r="I174" s="31">
        <f>E174*F174</f>
        <v>4</v>
      </c>
      <c r="J174" s="31">
        <f>E174*H174</f>
        <v>1</v>
      </c>
      <c r="K174" s="31"/>
      <c r="L174" s="49"/>
      <c r="M174" s="31"/>
    </row>
    <row r="175" spans="1:13" ht="46.5">
      <c r="A175" s="17" t="s">
        <v>621</v>
      </c>
      <c r="B175" s="4" t="s">
        <v>622</v>
      </c>
      <c r="C175" s="4" t="s">
        <v>623</v>
      </c>
      <c r="D175" s="20" t="s">
        <v>522</v>
      </c>
      <c r="E175" s="20">
        <v>1</v>
      </c>
      <c r="F175" s="31">
        <v>4</v>
      </c>
      <c r="G175" s="31"/>
      <c r="H175" s="31">
        <v>1</v>
      </c>
      <c r="I175" s="31">
        <f>E175*F175</f>
        <v>4</v>
      </c>
      <c r="J175" s="31">
        <f>E175*H175</f>
        <v>1</v>
      </c>
      <c r="K175" s="31"/>
      <c r="L175" s="49"/>
      <c r="M175" s="31"/>
    </row>
    <row r="176" spans="1:13" ht="63" customHeight="1">
      <c r="A176" s="17" t="s">
        <v>624</v>
      </c>
      <c r="B176" s="4" t="s">
        <v>253</v>
      </c>
      <c r="C176" s="4" t="s">
        <v>1126</v>
      </c>
      <c r="D176" s="20" t="s">
        <v>522</v>
      </c>
      <c r="E176" s="20">
        <v>7</v>
      </c>
      <c r="F176" s="31">
        <v>2</v>
      </c>
      <c r="G176" s="31"/>
      <c r="H176" s="31">
        <v>2</v>
      </c>
      <c r="I176" s="31">
        <f>E176*F176</f>
        <v>14</v>
      </c>
      <c r="J176" s="31">
        <f>E176*H176</f>
        <v>14</v>
      </c>
      <c r="K176" s="31"/>
      <c r="L176" s="49"/>
      <c r="M176" s="31"/>
    </row>
    <row r="177" spans="1:13" ht="30.75">
      <c r="A177" s="17" t="s">
        <v>631</v>
      </c>
      <c r="B177" s="4" t="s">
        <v>232</v>
      </c>
      <c r="C177" s="4" t="s">
        <v>1151</v>
      </c>
      <c r="D177" s="20" t="s">
        <v>476</v>
      </c>
      <c r="E177" s="20">
        <v>10</v>
      </c>
      <c r="F177" s="31">
        <v>1</v>
      </c>
      <c r="G177" s="31"/>
      <c r="H177" s="31">
        <v>0</v>
      </c>
      <c r="I177" s="31">
        <f>E177*F177</f>
        <v>10</v>
      </c>
      <c r="J177" s="31">
        <f>E177*H177</f>
        <v>0</v>
      </c>
      <c r="K177" s="31"/>
      <c r="L177" s="49"/>
      <c r="M177" s="31"/>
    </row>
    <row r="178" spans="1:13" ht="15">
      <c r="A178" s="17"/>
      <c r="B178" s="4"/>
      <c r="C178" s="4"/>
      <c r="D178" s="20"/>
      <c r="E178" s="20"/>
      <c r="F178" s="31"/>
      <c r="G178" s="31"/>
      <c r="H178" s="31"/>
      <c r="I178" s="31">
        <f>SUM(I151:I177)</f>
        <v>130</v>
      </c>
      <c r="J178" s="31">
        <f>SUM(J151:J177)</f>
        <v>479.5</v>
      </c>
      <c r="K178" s="31">
        <f>I178</f>
        <v>130</v>
      </c>
      <c r="L178" s="49">
        <f>J178*1</f>
        <v>479.5</v>
      </c>
      <c r="M178" s="31"/>
    </row>
    <row r="179" spans="1:13" ht="15">
      <c r="A179" s="17"/>
      <c r="B179" s="4"/>
      <c r="C179" s="4"/>
      <c r="D179" s="20"/>
      <c r="E179" s="20"/>
      <c r="F179" s="31"/>
      <c r="G179" s="31"/>
      <c r="H179" s="31"/>
      <c r="I179" s="31"/>
      <c r="J179" s="31"/>
      <c r="K179" s="31"/>
      <c r="L179" s="49"/>
      <c r="M179" s="31"/>
    </row>
    <row r="180" spans="1:13" ht="18" customHeight="1">
      <c r="A180" s="17"/>
      <c r="B180" s="4"/>
      <c r="C180" s="6" t="s">
        <v>378</v>
      </c>
      <c r="D180" s="20"/>
      <c r="E180" s="20"/>
      <c r="F180" s="31"/>
      <c r="G180" s="31"/>
      <c r="H180" s="31"/>
      <c r="I180" s="31"/>
      <c r="J180" s="31"/>
      <c r="K180" s="31"/>
      <c r="L180" s="49"/>
      <c r="M180" s="31"/>
    </row>
    <row r="181" spans="1:13" ht="30.75">
      <c r="A181" s="17" t="s">
        <v>615</v>
      </c>
      <c r="B181" s="4" t="s">
        <v>89</v>
      </c>
      <c r="C181" s="4" t="s">
        <v>229</v>
      </c>
      <c r="D181" s="20" t="s">
        <v>522</v>
      </c>
      <c r="E181" s="20">
        <v>1</v>
      </c>
      <c r="F181" s="31">
        <v>3</v>
      </c>
      <c r="G181" s="31"/>
      <c r="H181" s="31">
        <v>0</v>
      </c>
      <c r="I181" s="31">
        <f t="shared" si="4"/>
        <v>3</v>
      </c>
      <c r="J181" s="31">
        <f t="shared" si="5"/>
        <v>0</v>
      </c>
      <c r="K181" s="31"/>
      <c r="L181" s="49"/>
      <c r="M181" s="31"/>
    </row>
    <row r="182" spans="1:13" ht="30.75">
      <c r="A182" s="17" t="s">
        <v>616</v>
      </c>
      <c r="B182" s="4" t="s">
        <v>89</v>
      </c>
      <c r="C182" s="4" t="s">
        <v>80</v>
      </c>
      <c r="D182" s="20" t="s">
        <v>544</v>
      </c>
      <c r="E182" s="20">
        <v>2</v>
      </c>
      <c r="F182" s="31">
        <v>3</v>
      </c>
      <c r="G182" s="31"/>
      <c r="H182" s="31">
        <v>0</v>
      </c>
      <c r="I182" s="31">
        <f t="shared" si="4"/>
        <v>6</v>
      </c>
      <c r="J182" s="31">
        <f t="shared" si="5"/>
        <v>0</v>
      </c>
      <c r="K182" s="31"/>
      <c r="L182" s="49"/>
      <c r="M182" s="31"/>
    </row>
    <row r="183" spans="1:13" ht="30.75">
      <c r="A183" s="17" t="s">
        <v>617</v>
      </c>
      <c r="B183" s="4" t="s">
        <v>89</v>
      </c>
      <c r="C183" s="4" t="s">
        <v>245</v>
      </c>
      <c r="D183" s="20" t="s">
        <v>477</v>
      </c>
      <c r="E183" s="20">
        <v>8</v>
      </c>
      <c r="F183" s="31">
        <v>1</v>
      </c>
      <c r="G183" s="31"/>
      <c r="H183" s="31">
        <v>2</v>
      </c>
      <c r="I183" s="31">
        <f t="shared" si="4"/>
        <v>8</v>
      </c>
      <c r="J183" s="31">
        <f t="shared" si="5"/>
        <v>16</v>
      </c>
      <c r="K183" s="31"/>
      <c r="L183" s="49"/>
      <c r="M183" s="31"/>
    </row>
    <row r="184" spans="1:13" ht="79.5" customHeight="1">
      <c r="A184" s="17" t="s">
        <v>1149</v>
      </c>
      <c r="B184" s="4" t="s">
        <v>1150</v>
      </c>
      <c r="C184" s="4" t="s">
        <v>1152</v>
      </c>
      <c r="D184" s="20" t="s">
        <v>522</v>
      </c>
      <c r="E184" s="20">
        <v>2</v>
      </c>
      <c r="F184" s="31">
        <v>2</v>
      </c>
      <c r="G184" s="31"/>
      <c r="H184" s="31">
        <v>2</v>
      </c>
      <c r="I184" s="31">
        <f t="shared" si="4"/>
        <v>4</v>
      </c>
      <c r="J184" s="31">
        <f t="shared" si="5"/>
        <v>4</v>
      </c>
      <c r="K184" s="31"/>
      <c r="L184" s="49"/>
      <c r="M184" s="31"/>
    </row>
    <row r="185" spans="1:13" ht="15">
      <c r="A185" s="17"/>
      <c r="B185" s="4"/>
      <c r="C185" s="4"/>
      <c r="D185" s="20"/>
      <c r="E185" s="20"/>
      <c r="F185" s="31"/>
      <c r="G185" s="31"/>
      <c r="H185" s="31"/>
      <c r="I185" s="31"/>
      <c r="J185" s="31"/>
      <c r="K185" s="31"/>
      <c r="L185" s="49"/>
      <c r="M185" s="31"/>
    </row>
    <row r="186" spans="1:13" ht="30.75">
      <c r="A186" s="17"/>
      <c r="B186" s="4" t="s">
        <v>659</v>
      </c>
      <c r="C186" s="4"/>
      <c r="D186" s="20"/>
      <c r="E186" s="20"/>
      <c r="F186" s="31"/>
      <c r="G186" s="31"/>
      <c r="H186" s="31"/>
      <c r="I186" s="31"/>
      <c r="J186" s="31"/>
      <c r="K186" s="31"/>
      <c r="L186" s="49" t="s">
        <v>1117</v>
      </c>
      <c r="M186" s="31"/>
    </row>
    <row r="187" spans="1:13" ht="46.5">
      <c r="A187" s="17" t="s">
        <v>384</v>
      </c>
      <c r="B187" s="4" t="s">
        <v>357</v>
      </c>
      <c r="C187" s="4" t="s">
        <v>658</v>
      </c>
      <c r="D187" s="20" t="s">
        <v>476</v>
      </c>
      <c r="E187" s="20">
        <v>2</v>
      </c>
      <c r="F187" s="31">
        <v>0</v>
      </c>
      <c r="G187" s="31"/>
      <c r="H187" s="31">
        <v>1</v>
      </c>
      <c r="I187" s="31">
        <f t="shared" si="4"/>
        <v>0</v>
      </c>
      <c r="J187" s="31">
        <f t="shared" si="5"/>
        <v>2</v>
      </c>
      <c r="K187" s="31"/>
      <c r="L187" s="49"/>
      <c r="M187" s="31"/>
    </row>
    <row r="188" spans="1:13" ht="30.75">
      <c r="A188" s="17" t="s">
        <v>1127</v>
      </c>
      <c r="B188" s="4" t="s">
        <v>358</v>
      </c>
      <c r="C188" s="4" t="s">
        <v>650</v>
      </c>
      <c r="D188" s="20" t="s">
        <v>476</v>
      </c>
      <c r="E188" s="20">
        <v>2</v>
      </c>
      <c r="F188" s="31">
        <v>0</v>
      </c>
      <c r="G188" s="31"/>
      <c r="H188" s="31">
        <v>1</v>
      </c>
      <c r="I188" s="31">
        <f t="shared" si="4"/>
        <v>0</v>
      </c>
      <c r="J188" s="31">
        <f t="shared" si="5"/>
        <v>2</v>
      </c>
      <c r="K188" s="31"/>
      <c r="L188" s="49"/>
      <c r="M188" s="31"/>
    </row>
    <row r="189" spans="1:13" ht="15">
      <c r="A189" s="17"/>
      <c r="B189" s="4"/>
      <c r="C189" s="4"/>
      <c r="D189" s="20"/>
      <c r="E189" s="20"/>
      <c r="F189" s="31"/>
      <c r="G189" s="31"/>
      <c r="H189" s="31"/>
      <c r="I189" s="31">
        <f t="shared" si="4"/>
        <v>0</v>
      </c>
      <c r="J189" s="31">
        <f t="shared" si="5"/>
        <v>0</v>
      </c>
      <c r="K189" s="31"/>
      <c r="L189" s="49"/>
      <c r="M189" s="31"/>
    </row>
    <row r="190" spans="1:13" ht="30.75">
      <c r="A190" s="17"/>
      <c r="B190" s="4" t="s">
        <v>660</v>
      </c>
      <c r="C190" s="4"/>
      <c r="D190" s="20"/>
      <c r="E190" s="20"/>
      <c r="F190" s="31"/>
      <c r="G190" s="31"/>
      <c r="H190" s="31"/>
      <c r="I190" s="31">
        <f t="shared" si="4"/>
        <v>0</v>
      </c>
      <c r="J190" s="31">
        <f t="shared" si="5"/>
        <v>0</v>
      </c>
      <c r="K190" s="31"/>
      <c r="L190" s="49"/>
      <c r="M190" s="31"/>
    </row>
    <row r="191" spans="1:13" ht="30.75">
      <c r="A191" s="17" t="s">
        <v>473</v>
      </c>
      <c r="B191" s="4" t="s">
        <v>360</v>
      </c>
      <c r="C191" s="4" t="s">
        <v>651</v>
      </c>
      <c r="D191" s="20" t="s">
        <v>476</v>
      </c>
      <c r="E191" s="20">
        <v>2</v>
      </c>
      <c r="F191" s="31">
        <v>2</v>
      </c>
      <c r="G191" s="31"/>
      <c r="H191" s="31">
        <v>1</v>
      </c>
      <c r="I191" s="31">
        <f t="shared" si="4"/>
        <v>4</v>
      </c>
      <c r="J191" s="31">
        <f t="shared" si="5"/>
        <v>2</v>
      </c>
      <c r="K191" s="31"/>
      <c r="L191" s="49"/>
      <c r="M191" s="31"/>
    </row>
    <row r="192" spans="1:13" ht="15">
      <c r="A192" s="17" t="s">
        <v>1128</v>
      </c>
      <c r="B192" s="4" t="s">
        <v>361</v>
      </c>
      <c r="C192" s="4" t="s">
        <v>392</v>
      </c>
      <c r="D192" s="20" t="s">
        <v>476</v>
      </c>
      <c r="E192" s="20">
        <v>2</v>
      </c>
      <c r="F192" s="31">
        <v>2</v>
      </c>
      <c r="G192" s="31"/>
      <c r="H192" s="31">
        <v>1</v>
      </c>
      <c r="I192" s="31">
        <f t="shared" si="4"/>
        <v>4</v>
      </c>
      <c r="J192" s="31">
        <f t="shared" si="5"/>
        <v>2</v>
      </c>
      <c r="K192" s="31"/>
      <c r="L192" s="49"/>
      <c r="M192" s="31"/>
    </row>
    <row r="193" spans="1:13" ht="30.75">
      <c r="A193" s="17" t="s">
        <v>1129</v>
      </c>
      <c r="B193" s="4" t="s">
        <v>362</v>
      </c>
      <c r="C193" s="4" t="s">
        <v>611</v>
      </c>
      <c r="D193" s="20" t="s">
        <v>476</v>
      </c>
      <c r="E193" s="20">
        <v>2</v>
      </c>
      <c r="F193" s="31">
        <v>2</v>
      </c>
      <c r="G193" s="31"/>
      <c r="H193" s="31">
        <v>1</v>
      </c>
      <c r="I193" s="31">
        <f t="shared" si="4"/>
        <v>4</v>
      </c>
      <c r="J193" s="31">
        <f t="shared" si="5"/>
        <v>2</v>
      </c>
      <c r="K193" s="31"/>
      <c r="L193" s="49"/>
      <c r="M193" s="31"/>
    </row>
    <row r="194" spans="1:13" ht="30.75">
      <c r="A194" s="17" t="s">
        <v>1130</v>
      </c>
      <c r="B194" s="4" t="s">
        <v>380</v>
      </c>
      <c r="C194" s="4" t="s">
        <v>537</v>
      </c>
      <c r="D194" s="20" t="s">
        <v>476</v>
      </c>
      <c r="E194" s="20">
        <v>2</v>
      </c>
      <c r="F194" s="31">
        <v>2</v>
      </c>
      <c r="G194" s="31"/>
      <c r="H194" s="31">
        <v>1</v>
      </c>
      <c r="I194" s="31">
        <f t="shared" si="4"/>
        <v>4</v>
      </c>
      <c r="J194" s="31">
        <f t="shared" si="5"/>
        <v>2</v>
      </c>
      <c r="K194" s="31"/>
      <c r="L194" s="49"/>
      <c r="M194" s="31"/>
    </row>
    <row r="195" spans="1:13" ht="36" customHeight="1">
      <c r="A195" s="17"/>
      <c r="B195" s="4" t="s">
        <v>661</v>
      </c>
      <c r="C195" s="4"/>
      <c r="D195" s="20"/>
      <c r="E195" s="20"/>
      <c r="F195" s="31"/>
      <c r="G195" s="31"/>
      <c r="H195" s="31"/>
      <c r="I195" s="31">
        <f t="shared" si="4"/>
        <v>0</v>
      </c>
      <c r="J195" s="31">
        <f t="shared" si="5"/>
        <v>0</v>
      </c>
      <c r="K195" s="31"/>
      <c r="L195" s="49"/>
      <c r="M195" s="31"/>
    </row>
    <row r="196" spans="1:13" ht="30.75">
      <c r="A196" s="17" t="s">
        <v>1131</v>
      </c>
      <c r="B196" s="4" t="s">
        <v>382</v>
      </c>
      <c r="C196" s="4" t="s">
        <v>5</v>
      </c>
      <c r="D196" s="20" t="s">
        <v>476</v>
      </c>
      <c r="E196" s="20">
        <v>2</v>
      </c>
      <c r="F196" s="31">
        <v>2</v>
      </c>
      <c r="G196" s="31"/>
      <c r="H196" s="31">
        <v>1</v>
      </c>
      <c r="I196" s="31">
        <f t="shared" si="4"/>
        <v>4</v>
      </c>
      <c r="J196" s="31">
        <f t="shared" si="5"/>
        <v>2</v>
      </c>
      <c r="K196" s="31"/>
      <c r="L196" s="49"/>
      <c r="M196" s="31"/>
    </row>
    <row r="197" spans="1:13" ht="30.75">
      <c r="A197" s="17" t="s">
        <v>1132</v>
      </c>
      <c r="B197" s="4" t="s">
        <v>383</v>
      </c>
      <c r="C197" s="4" t="s">
        <v>652</v>
      </c>
      <c r="D197" s="20" t="s">
        <v>476</v>
      </c>
      <c r="E197" s="20">
        <v>2</v>
      </c>
      <c r="F197" s="31">
        <v>2</v>
      </c>
      <c r="G197" s="31"/>
      <c r="H197" s="31">
        <v>1</v>
      </c>
      <c r="I197" s="31">
        <f t="shared" si="4"/>
        <v>4</v>
      </c>
      <c r="J197" s="31">
        <f t="shared" si="5"/>
        <v>2</v>
      </c>
      <c r="K197" s="31"/>
      <c r="L197" s="49"/>
      <c r="M197" s="31"/>
    </row>
    <row r="198" spans="1:13" ht="30.75">
      <c r="A198" s="17" t="s">
        <v>1133</v>
      </c>
      <c r="B198" s="4" t="s">
        <v>385</v>
      </c>
      <c r="C198" s="4" t="s">
        <v>653</v>
      </c>
      <c r="D198" s="20" t="s">
        <v>476</v>
      </c>
      <c r="E198" s="20">
        <v>2</v>
      </c>
      <c r="F198" s="31">
        <v>2</v>
      </c>
      <c r="G198" s="31"/>
      <c r="H198" s="31">
        <v>1</v>
      </c>
      <c r="I198" s="31">
        <f t="shared" si="4"/>
        <v>4</v>
      </c>
      <c r="J198" s="31">
        <f t="shared" si="5"/>
        <v>2</v>
      </c>
      <c r="K198" s="31"/>
      <c r="L198" s="49"/>
      <c r="M198" s="31"/>
    </row>
    <row r="199" spans="1:13" ht="30.75">
      <c r="A199" s="17" t="s">
        <v>1134</v>
      </c>
      <c r="B199" s="4" t="s">
        <v>386</v>
      </c>
      <c r="C199" s="4" t="s">
        <v>4</v>
      </c>
      <c r="D199" s="20" t="s">
        <v>476</v>
      </c>
      <c r="E199" s="20">
        <v>2</v>
      </c>
      <c r="F199" s="31">
        <v>2</v>
      </c>
      <c r="G199" s="31"/>
      <c r="H199" s="31">
        <v>1</v>
      </c>
      <c r="I199" s="31">
        <f t="shared" si="4"/>
        <v>4</v>
      </c>
      <c r="J199" s="31">
        <f t="shared" si="5"/>
        <v>2</v>
      </c>
      <c r="K199" s="31"/>
      <c r="L199" s="49"/>
      <c r="M199" s="31"/>
    </row>
    <row r="200" spans="1:13" ht="30.75">
      <c r="A200" s="17" t="s">
        <v>1135</v>
      </c>
      <c r="B200" s="4" t="s">
        <v>389</v>
      </c>
      <c r="C200" s="4" t="s">
        <v>538</v>
      </c>
      <c r="D200" s="20" t="s">
        <v>476</v>
      </c>
      <c r="E200" s="20">
        <v>2</v>
      </c>
      <c r="F200" s="31">
        <v>2</v>
      </c>
      <c r="G200" s="31"/>
      <c r="H200" s="31">
        <v>1</v>
      </c>
      <c r="I200" s="31">
        <f t="shared" si="4"/>
        <v>4</v>
      </c>
      <c r="J200" s="31">
        <f t="shared" si="5"/>
        <v>2</v>
      </c>
      <c r="K200" s="31"/>
      <c r="L200" s="49"/>
      <c r="M200" s="31"/>
    </row>
    <row r="201" spans="1:13" ht="30.75">
      <c r="A201" s="17" t="s">
        <v>1136</v>
      </c>
      <c r="B201" s="4" t="s">
        <v>390</v>
      </c>
      <c r="C201" s="4" t="s">
        <v>539</v>
      </c>
      <c r="D201" s="20" t="s">
        <v>476</v>
      </c>
      <c r="E201" s="20">
        <v>2</v>
      </c>
      <c r="F201" s="31">
        <v>2</v>
      </c>
      <c r="G201" s="31"/>
      <c r="H201" s="31">
        <v>1</v>
      </c>
      <c r="I201" s="31">
        <f t="shared" si="4"/>
        <v>4</v>
      </c>
      <c r="J201" s="31">
        <f t="shared" si="5"/>
        <v>2</v>
      </c>
      <c r="K201" s="31"/>
      <c r="L201" s="49"/>
      <c r="M201" s="31"/>
    </row>
    <row r="202" spans="1:13" ht="30.75">
      <c r="A202" s="17" t="s">
        <v>1137</v>
      </c>
      <c r="B202" s="4" t="s">
        <v>393</v>
      </c>
      <c r="C202" s="4" t="s">
        <v>540</v>
      </c>
      <c r="D202" s="20" t="s">
        <v>476</v>
      </c>
      <c r="E202" s="20">
        <v>4</v>
      </c>
      <c r="F202" s="31">
        <v>2</v>
      </c>
      <c r="G202" s="31"/>
      <c r="H202" s="31">
        <v>1</v>
      </c>
      <c r="I202" s="31">
        <f t="shared" si="4"/>
        <v>8</v>
      </c>
      <c r="J202" s="31">
        <f t="shared" si="5"/>
        <v>4</v>
      </c>
      <c r="K202" s="31"/>
      <c r="L202" s="49"/>
      <c r="M202" s="31"/>
    </row>
    <row r="203" spans="1:13" ht="30.75">
      <c r="A203" s="17" t="s">
        <v>1138</v>
      </c>
      <c r="B203" s="4" t="s">
        <v>6</v>
      </c>
      <c r="C203" s="4" t="s">
        <v>654</v>
      </c>
      <c r="D203" s="20" t="s">
        <v>476</v>
      </c>
      <c r="E203" s="20">
        <v>2</v>
      </c>
      <c r="F203" s="31">
        <v>2</v>
      </c>
      <c r="G203" s="31"/>
      <c r="H203" s="31">
        <v>1</v>
      </c>
      <c r="I203" s="31">
        <f t="shared" si="4"/>
        <v>4</v>
      </c>
      <c r="J203" s="31">
        <f t="shared" si="5"/>
        <v>2</v>
      </c>
      <c r="K203" s="31"/>
      <c r="L203" s="49"/>
      <c r="M203" s="31"/>
    </row>
    <row r="204" spans="1:13" ht="18" customHeight="1">
      <c r="A204" s="17" t="s">
        <v>1139</v>
      </c>
      <c r="B204" s="4" t="s">
        <v>394</v>
      </c>
      <c r="C204" s="4" t="s">
        <v>395</v>
      </c>
      <c r="D204" s="20" t="s">
        <v>476</v>
      </c>
      <c r="E204" s="20">
        <v>1</v>
      </c>
      <c r="F204" s="31">
        <v>2</v>
      </c>
      <c r="G204" s="31"/>
      <c r="H204" s="31">
        <v>1</v>
      </c>
      <c r="I204" s="31">
        <f t="shared" si="4"/>
        <v>2</v>
      </c>
      <c r="J204" s="31">
        <f t="shared" si="5"/>
        <v>1</v>
      </c>
      <c r="K204" s="31"/>
      <c r="L204" s="49"/>
      <c r="M204" s="31"/>
    </row>
    <row r="205" spans="1:13" ht="30.75">
      <c r="A205" s="17" t="s">
        <v>1140</v>
      </c>
      <c r="B205" s="4" t="s">
        <v>232</v>
      </c>
      <c r="C205" s="4" t="s">
        <v>1052</v>
      </c>
      <c r="D205" s="20" t="s">
        <v>476</v>
      </c>
      <c r="E205" s="20">
        <v>13</v>
      </c>
      <c r="F205" s="31">
        <v>1</v>
      </c>
      <c r="G205" s="31"/>
      <c r="H205" s="31">
        <v>0</v>
      </c>
      <c r="I205" s="31">
        <f t="shared" si="4"/>
        <v>13</v>
      </c>
      <c r="J205" s="31">
        <f t="shared" si="5"/>
        <v>0</v>
      </c>
      <c r="K205" s="31"/>
      <c r="L205" s="49"/>
      <c r="M205" s="31"/>
    </row>
    <row r="206" spans="1:13" ht="15">
      <c r="A206" s="17"/>
      <c r="B206" s="4"/>
      <c r="C206" s="4"/>
      <c r="D206" s="20"/>
      <c r="E206" s="20"/>
      <c r="F206" s="31"/>
      <c r="G206" s="31"/>
      <c r="H206" s="31"/>
      <c r="I206" s="31">
        <f>SUM(I181:I205)</f>
        <v>88</v>
      </c>
      <c r="J206" s="31">
        <f>SUM(J181:J205)</f>
        <v>51</v>
      </c>
      <c r="K206" s="31">
        <f>I206</f>
        <v>88</v>
      </c>
      <c r="L206" s="49">
        <f>J206*1</f>
        <v>51</v>
      </c>
      <c r="M206" s="31"/>
    </row>
    <row r="207" spans="1:13" ht="15">
      <c r="A207" s="17"/>
      <c r="B207" s="4"/>
      <c r="C207" s="4"/>
      <c r="D207" s="20"/>
      <c r="E207" s="20"/>
      <c r="F207" s="31"/>
      <c r="G207" s="31"/>
      <c r="H207" s="31"/>
      <c r="I207" s="31"/>
      <c r="J207" s="31"/>
      <c r="K207" s="31"/>
      <c r="L207" s="49"/>
      <c r="M207" s="31"/>
    </row>
    <row r="208" spans="1:13" ht="18" customHeight="1">
      <c r="A208" s="17"/>
      <c r="B208" s="4"/>
      <c r="C208" s="29" t="s">
        <v>613</v>
      </c>
      <c r="D208" s="20"/>
      <c r="E208" s="20"/>
      <c r="F208" s="31"/>
      <c r="G208" s="31"/>
      <c r="H208" s="31"/>
      <c r="I208" s="31"/>
      <c r="J208" s="31"/>
      <c r="K208" s="31"/>
      <c r="L208" s="49"/>
      <c r="M208" s="31"/>
    </row>
    <row r="209" spans="1:13" ht="49.5" customHeight="1">
      <c r="A209" s="17" t="s">
        <v>387</v>
      </c>
      <c r="B209" s="4" t="s">
        <v>606</v>
      </c>
      <c r="C209" s="4" t="s">
        <v>1116</v>
      </c>
      <c r="D209" s="20" t="s">
        <v>522</v>
      </c>
      <c r="E209" s="20">
        <v>1</v>
      </c>
      <c r="F209" s="31">
        <v>4</v>
      </c>
      <c r="G209" s="31"/>
      <c r="H209" s="31">
        <v>2</v>
      </c>
      <c r="I209" s="31">
        <f aca="true" t="shared" si="8" ref="I209:I215">E209*F209</f>
        <v>4</v>
      </c>
      <c r="J209" s="31">
        <f>E209*H209</f>
        <v>2</v>
      </c>
      <c r="K209" s="31"/>
      <c r="L209" s="49"/>
      <c r="M209" s="31"/>
    </row>
    <row r="210" spans="1:13" ht="49.5" customHeight="1">
      <c r="A210" s="17" t="s">
        <v>1141</v>
      </c>
      <c r="B210" s="4" t="s">
        <v>612</v>
      </c>
      <c r="C210" s="4" t="s">
        <v>655</v>
      </c>
      <c r="D210" s="20" t="s">
        <v>522</v>
      </c>
      <c r="E210" s="20">
        <v>1</v>
      </c>
      <c r="F210" s="31">
        <v>4</v>
      </c>
      <c r="G210" s="31"/>
      <c r="H210" s="31">
        <v>4</v>
      </c>
      <c r="I210" s="31">
        <f t="shared" si="8"/>
        <v>4</v>
      </c>
      <c r="J210" s="31">
        <f>E210*H210</f>
        <v>4</v>
      </c>
      <c r="K210" s="31"/>
      <c r="L210" s="49"/>
      <c r="M210" s="31"/>
    </row>
    <row r="211" spans="1:13" ht="27" customHeight="1">
      <c r="A211" s="17" t="s">
        <v>1142</v>
      </c>
      <c r="B211" s="4" t="s">
        <v>1143</v>
      </c>
      <c r="C211" s="4" t="s">
        <v>1144</v>
      </c>
      <c r="D211" s="20" t="s">
        <v>535</v>
      </c>
      <c r="E211" s="20">
        <v>2</v>
      </c>
      <c r="F211" s="31">
        <v>0</v>
      </c>
      <c r="G211" s="31"/>
      <c r="H211" s="31">
        <v>2</v>
      </c>
      <c r="I211" s="31">
        <f t="shared" si="8"/>
        <v>0</v>
      </c>
      <c r="J211" s="31">
        <f>E211*H211</f>
        <v>4</v>
      </c>
      <c r="K211" s="31"/>
      <c r="L211" s="49"/>
      <c r="M211" s="31"/>
    </row>
    <row r="212" spans="1:13" ht="18" customHeight="1">
      <c r="A212" s="17" t="s">
        <v>1145</v>
      </c>
      <c r="B212" s="4" t="s">
        <v>607</v>
      </c>
      <c r="C212" s="4" t="s">
        <v>630</v>
      </c>
      <c r="D212" s="20" t="s">
        <v>476</v>
      </c>
      <c r="E212" s="20">
        <v>2</v>
      </c>
      <c r="F212" s="31">
        <v>2</v>
      </c>
      <c r="G212" s="31"/>
      <c r="H212" s="31">
        <v>1</v>
      </c>
      <c r="I212" s="31">
        <f t="shared" si="8"/>
        <v>4</v>
      </c>
      <c r="J212" s="31">
        <f>E212*H212</f>
        <v>2</v>
      </c>
      <c r="K212" s="31"/>
      <c r="L212" s="49"/>
      <c r="M212" s="31"/>
    </row>
    <row r="213" spans="1:13" ht="18" customHeight="1">
      <c r="A213" s="17" t="s">
        <v>1146</v>
      </c>
      <c r="B213" s="4" t="s">
        <v>253</v>
      </c>
      <c r="C213" s="4" t="s">
        <v>627</v>
      </c>
      <c r="D213" s="20" t="s">
        <v>476</v>
      </c>
      <c r="E213" s="20">
        <v>3</v>
      </c>
      <c r="F213" s="31">
        <v>4</v>
      </c>
      <c r="G213" s="31"/>
      <c r="H213" s="31">
        <v>0</v>
      </c>
      <c r="I213" s="31">
        <f t="shared" si="8"/>
        <v>12</v>
      </c>
      <c r="J213" s="31">
        <f>E213*H213</f>
        <v>0</v>
      </c>
      <c r="K213" s="31"/>
      <c r="L213" s="49"/>
      <c r="M213" s="31"/>
    </row>
    <row r="214" spans="1:13" ht="18" customHeight="1">
      <c r="A214" s="17" t="s">
        <v>388</v>
      </c>
      <c r="B214" s="4" t="s">
        <v>625</v>
      </c>
      <c r="C214" s="4" t="s">
        <v>626</v>
      </c>
      <c r="D214" s="20" t="s">
        <v>522</v>
      </c>
      <c r="E214" s="20">
        <v>0</v>
      </c>
      <c r="F214" s="31">
        <v>0</v>
      </c>
      <c r="G214" s="31"/>
      <c r="H214" s="31">
        <v>0</v>
      </c>
      <c r="I214" s="31">
        <f t="shared" si="8"/>
        <v>0</v>
      </c>
      <c r="J214" s="31">
        <v>0</v>
      </c>
      <c r="K214" s="31"/>
      <c r="L214" s="49"/>
      <c r="M214" s="31"/>
    </row>
    <row r="215" spans="1:13" ht="18" customHeight="1">
      <c r="A215" s="17" t="s">
        <v>391</v>
      </c>
      <c r="B215" s="4" t="s">
        <v>628</v>
      </c>
      <c r="C215" s="4" t="s">
        <v>629</v>
      </c>
      <c r="D215" s="20" t="s">
        <v>535</v>
      </c>
      <c r="E215" s="20">
        <v>2</v>
      </c>
      <c r="F215" s="31">
        <v>4</v>
      </c>
      <c r="G215" s="31"/>
      <c r="H215" s="31">
        <v>0</v>
      </c>
      <c r="I215" s="31">
        <f t="shared" si="8"/>
        <v>8</v>
      </c>
      <c r="J215" s="31">
        <f>E215*H215</f>
        <v>0</v>
      </c>
      <c r="K215" s="31"/>
      <c r="L215" s="49"/>
      <c r="M215" s="31"/>
    </row>
    <row r="216" spans="1:13" ht="15">
      <c r="A216" s="17"/>
      <c r="B216" s="4"/>
      <c r="C216" s="4"/>
      <c r="D216" s="20"/>
      <c r="E216" s="20"/>
      <c r="F216" s="31"/>
      <c r="G216" s="31"/>
      <c r="H216" s="31"/>
      <c r="I216" s="31">
        <f>SUM(I209:I215)</f>
        <v>32</v>
      </c>
      <c r="J216" s="31">
        <f>SUM(J209:J215)</f>
        <v>12</v>
      </c>
      <c r="K216" s="31">
        <f>I216</f>
        <v>32</v>
      </c>
      <c r="L216" s="49">
        <f>J216*1</f>
        <v>12</v>
      </c>
      <c r="M216" s="31"/>
    </row>
    <row r="217" spans="1:13" ht="15">
      <c r="A217" s="17"/>
      <c r="B217" s="4"/>
      <c r="C217" s="4"/>
      <c r="D217" s="20"/>
      <c r="E217" s="20"/>
      <c r="F217" s="31"/>
      <c r="G217" s="31"/>
      <c r="H217" s="31"/>
      <c r="I217" s="31"/>
      <c r="J217" s="31"/>
      <c r="K217" s="31"/>
      <c r="L217" s="49"/>
      <c r="M217" s="31"/>
    </row>
    <row r="218" spans="1:13" ht="14.25" customHeight="1">
      <c r="A218" s="17"/>
      <c r="B218" s="4"/>
      <c r="C218" s="4"/>
      <c r="D218" s="20"/>
      <c r="E218" s="20"/>
      <c r="F218" s="127">
        <v>297</v>
      </c>
      <c r="G218" s="127"/>
      <c r="H218" s="127">
        <v>556.5</v>
      </c>
      <c r="I218" s="31"/>
      <c r="J218" s="31"/>
      <c r="K218" s="31"/>
      <c r="L218" s="49"/>
      <c r="M218" s="31"/>
    </row>
    <row r="219" spans="1:13" ht="15" hidden="1">
      <c r="A219" s="17"/>
      <c r="B219" s="4"/>
      <c r="C219" s="4"/>
      <c r="D219" s="20"/>
      <c r="E219" s="20"/>
      <c r="F219" s="31"/>
      <c r="G219" s="31"/>
      <c r="H219" s="31"/>
      <c r="I219" s="31">
        <f t="shared" si="4"/>
        <v>0</v>
      </c>
      <c r="J219" s="31">
        <f t="shared" si="5"/>
        <v>0</v>
      </c>
      <c r="K219" s="31"/>
      <c r="L219" s="49"/>
      <c r="M219" s="31"/>
    </row>
    <row r="220" spans="1:13" ht="15" hidden="1">
      <c r="A220" s="17"/>
      <c r="B220" s="4"/>
      <c r="C220" s="4"/>
      <c r="D220" s="20"/>
      <c r="E220" s="20"/>
      <c r="F220" s="31"/>
      <c r="G220" s="31"/>
      <c r="H220" s="31"/>
      <c r="I220" s="31">
        <f t="shared" si="4"/>
        <v>0</v>
      </c>
      <c r="J220" s="31">
        <f t="shared" si="5"/>
        <v>0</v>
      </c>
      <c r="K220" s="31"/>
      <c r="L220" s="49"/>
      <c r="M220" s="31"/>
    </row>
    <row r="221" spans="1:13" ht="15" hidden="1">
      <c r="A221" s="17"/>
      <c r="B221" s="4"/>
      <c r="C221" s="4"/>
      <c r="D221" s="20"/>
      <c r="E221" s="20"/>
      <c r="F221" s="31"/>
      <c r="G221" s="31"/>
      <c r="H221" s="31"/>
      <c r="I221" s="31">
        <f t="shared" si="4"/>
        <v>0</v>
      </c>
      <c r="J221" s="31">
        <f t="shared" si="5"/>
        <v>0</v>
      </c>
      <c r="K221" s="31"/>
      <c r="L221" s="49"/>
      <c r="M221" s="31"/>
    </row>
    <row r="222" spans="1:13" ht="15" hidden="1">
      <c r="A222" s="17"/>
      <c r="B222" s="4"/>
      <c r="C222" s="4"/>
      <c r="D222" s="20"/>
      <c r="E222" s="20"/>
      <c r="F222" s="31"/>
      <c r="G222" s="31"/>
      <c r="H222" s="31"/>
      <c r="I222" s="31">
        <f t="shared" si="4"/>
        <v>0</v>
      </c>
      <c r="J222" s="31">
        <f t="shared" si="5"/>
        <v>0</v>
      </c>
      <c r="K222" s="31"/>
      <c r="L222" s="49"/>
      <c r="M222" s="31"/>
    </row>
    <row r="223" spans="1:13" ht="15" hidden="1">
      <c r="A223" s="17"/>
      <c r="B223" s="4"/>
      <c r="C223" s="4"/>
      <c r="D223" s="20"/>
      <c r="E223" s="20"/>
      <c r="F223" s="31"/>
      <c r="G223" s="31"/>
      <c r="H223" s="31"/>
      <c r="I223" s="31">
        <f t="shared" si="4"/>
        <v>0</v>
      </c>
      <c r="J223" s="31">
        <f t="shared" si="5"/>
        <v>0</v>
      </c>
      <c r="K223" s="31"/>
      <c r="L223" s="49"/>
      <c r="M223" s="31"/>
    </row>
    <row r="224" spans="1:13" ht="15">
      <c r="A224" s="17"/>
      <c r="B224" s="4"/>
      <c r="C224" s="4"/>
      <c r="D224" s="20"/>
      <c r="E224" s="20"/>
      <c r="F224" s="31"/>
      <c r="G224" s="31"/>
      <c r="H224" s="31"/>
      <c r="I224" s="31"/>
      <c r="J224" s="31"/>
      <c r="K224" s="31"/>
      <c r="L224" s="49"/>
      <c r="M224" s="31"/>
    </row>
    <row r="225" spans="1:13" ht="18" customHeight="1">
      <c r="A225" s="17" t="s">
        <v>474</v>
      </c>
      <c r="B225" s="4"/>
      <c r="C225" s="5" t="s">
        <v>903</v>
      </c>
      <c r="D225" s="20"/>
      <c r="E225" s="20"/>
      <c r="F225" s="31"/>
      <c r="G225" s="31"/>
      <c r="H225" s="31"/>
      <c r="I225" s="31"/>
      <c r="J225" s="31"/>
      <c r="K225" s="31"/>
      <c r="L225" s="49"/>
      <c r="M225" s="31"/>
    </row>
    <row r="226" spans="1:13" ht="18" customHeight="1">
      <c r="A226" s="17" t="s">
        <v>218</v>
      </c>
      <c r="B226" s="4" t="s">
        <v>25</v>
      </c>
      <c r="C226" s="4" t="s">
        <v>1115</v>
      </c>
      <c r="D226" s="20" t="s">
        <v>544</v>
      </c>
      <c r="E226" s="20">
        <v>1</v>
      </c>
      <c r="F226" s="31">
        <v>2</v>
      </c>
      <c r="G226" s="31"/>
      <c r="H226" s="31">
        <v>0</v>
      </c>
      <c r="I226" s="31">
        <f t="shared" si="4"/>
        <v>2</v>
      </c>
      <c r="J226" s="31">
        <f t="shared" si="5"/>
        <v>0</v>
      </c>
      <c r="K226" s="31"/>
      <c r="L226" s="49"/>
      <c r="M226" s="31"/>
    </row>
    <row r="227" spans="1:13" ht="18" customHeight="1">
      <c r="A227" s="17" t="s">
        <v>345</v>
      </c>
      <c r="B227" s="4" t="s">
        <v>92</v>
      </c>
      <c r="C227" s="4" t="s">
        <v>899</v>
      </c>
      <c r="D227" s="20" t="s">
        <v>476</v>
      </c>
      <c r="E227" s="20">
        <v>1</v>
      </c>
      <c r="F227" s="31">
        <v>2</v>
      </c>
      <c r="G227" s="31"/>
      <c r="H227" s="31">
        <v>2</v>
      </c>
      <c r="I227" s="31">
        <f t="shared" si="4"/>
        <v>2</v>
      </c>
      <c r="J227" s="31">
        <f t="shared" si="5"/>
        <v>2</v>
      </c>
      <c r="K227" s="31"/>
      <c r="L227" s="49"/>
      <c r="M227" s="31"/>
    </row>
    <row r="228" spans="1:13" ht="18" customHeight="1">
      <c r="A228" s="17" t="s">
        <v>346</v>
      </c>
      <c r="B228" s="91" t="s">
        <v>479</v>
      </c>
      <c r="C228" s="91" t="s">
        <v>904</v>
      </c>
      <c r="D228" s="92" t="s">
        <v>476</v>
      </c>
      <c r="E228" s="92">
        <v>0</v>
      </c>
      <c r="F228" s="61">
        <v>0</v>
      </c>
      <c r="G228" s="61"/>
      <c r="H228" s="61">
        <v>1</v>
      </c>
      <c r="I228" s="61">
        <f t="shared" si="4"/>
        <v>0</v>
      </c>
      <c r="J228" s="61">
        <f t="shared" si="5"/>
        <v>0</v>
      </c>
      <c r="K228" s="31"/>
      <c r="L228" s="49"/>
      <c r="M228" s="31"/>
    </row>
    <row r="229" spans="1:13" ht="18" customHeight="1">
      <c r="A229" s="17" t="s">
        <v>489</v>
      </c>
      <c r="B229" s="4" t="s">
        <v>41</v>
      </c>
      <c r="C229" s="4" t="s">
        <v>900</v>
      </c>
      <c r="D229" s="20" t="s">
        <v>476</v>
      </c>
      <c r="E229" s="20">
        <v>1</v>
      </c>
      <c r="F229" s="31">
        <v>2</v>
      </c>
      <c r="G229" s="31"/>
      <c r="H229" s="31">
        <v>0</v>
      </c>
      <c r="I229" s="31">
        <f t="shared" si="4"/>
        <v>2</v>
      </c>
      <c r="J229" s="31">
        <f t="shared" si="5"/>
        <v>0</v>
      </c>
      <c r="K229" s="31"/>
      <c r="L229" s="49"/>
      <c r="M229" s="31"/>
    </row>
    <row r="230" spans="1:13" ht="18" customHeight="1">
      <c r="A230" s="17" t="s">
        <v>515</v>
      </c>
      <c r="B230" s="4" t="s">
        <v>348</v>
      </c>
      <c r="C230" s="4" t="s">
        <v>517</v>
      </c>
      <c r="D230" s="20" t="s">
        <v>476</v>
      </c>
      <c r="E230" s="20">
        <v>7</v>
      </c>
      <c r="F230" s="31">
        <v>2</v>
      </c>
      <c r="G230" s="31"/>
      <c r="H230" s="31">
        <v>0</v>
      </c>
      <c r="I230" s="31">
        <f t="shared" si="4"/>
        <v>14</v>
      </c>
      <c r="J230" s="31">
        <f t="shared" si="5"/>
        <v>0</v>
      </c>
      <c r="K230" s="31"/>
      <c r="L230" s="49"/>
      <c r="M230" s="31"/>
    </row>
    <row r="231" spans="1:13" ht="15">
      <c r="A231" s="17" t="s">
        <v>516</v>
      </c>
      <c r="B231" s="4" t="s">
        <v>348</v>
      </c>
      <c r="C231" s="4" t="s">
        <v>639</v>
      </c>
      <c r="D231" s="20" t="s">
        <v>476</v>
      </c>
      <c r="E231" s="20">
        <v>9</v>
      </c>
      <c r="F231" s="31">
        <v>2</v>
      </c>
      <c r="G231" s="31"/>
      <c r="H231" s="31">
        <v>0</v>
      </c>
      <c r="I231" s="31">
        <f t="shared" si="4"/>
        <v>18</v>
      </c>
      <c r="J231" s="31">
        <f t="shared" si="5"/>
        <v>0</v>
      </c>
      <c r="K231" s="31"/>
      <c r="L231" s="49"/>
      <c r="M231" s="31"/>
    </row>
    <row r="232" spans="1:13" ht="15">
      <c r="A232" s="17" t="s">
        <v>901</v>
      </c>
      <c r="B232" s="4" t="s">
        <v>95</v>
      </c>
      <c r="C232" s="4" t="s">
        <v>902</v>
      </c>
      <c r="D232" s="20" t="s">
        <v>476</v>
      </c>
      <c r="E232" s="20">
        <v>1</v>
      </c>
      <c r="F232" s="31">
        <v>2</v>
      </c>
      <c r="G232" s="31"/>
      <c r="H232" s="31">
        <v>0</v>
      </c>
      <c r="I232" s="31">
        <f t="shared" si="4"/>
        <v>2</v>
      </c>
      <c r="J232" s="31">
        <f t="shared" si="5"/>
        <v>0</v>
      </c>
      <c r="K232" s="31"/>
      <c r="L232" s="49"/>
      <c r="M232" s="31"/>
    </row>
    <row r="233" spans="1:13" ht="15">
      <c r="A233" s="17"/>
      <c r="B233" s="4"/>
      <c r="C233" s="4"/>
      <c r="D233" s="20"/>
      <c r="E233" s="20"/>
      <c r="F233" s="31"/>
      <c r="G233" s="31"/>
      <c r="H233" s="31"/>
      <c r="I233" s="31">
        <f>SUM(I226:I232)</f>
        <v>40</v>
      </c>
      <c r="J233" s="31">
        <f>SUM(J226:J232)</f>
        <v>2</v>
      </c>
      <c r="K233" s="31">
        <f>I233*1</f>
        <v>40</v>
      </c>
      <c r="L233" s="49">
        <f>J233*1</f>
        <v>2</v>
      </c>
      <c r="M233" s="31"/>
    </row>
    <row r="234" spans="1:13" ht="15">
      <c r="A234" s="17"/>
      <c r="B234" s="4"/>
      <c r="C234" s="6"/>
      <c r="D234" s="20"/>
      <c r="E234" s="20"/>
      <c r="F234" s="31"/>
      <c r="G234" s="31"/>
      <c r="H234" s="31"/>
      <c r="I234" s="31"/>
      <c r="J234" s="31"/>
      <c r="K234" s="31"/>
      <c r="L234" s="49"/>
      <c r="M234" s="31"/>
    </row>
    <row r="235" spans="1:13" ht="48" customHeight="1">
      <c r="A235" s="44">
        <v>8</v>
      </c>
      <c r="B235" s="4"/>
      <c r="C235" s="111" t="s">
        <v>916</v>
      </c>
      <c r="D235" s="20"/>
      <c r="E235" s="20"/>
      <c r="F235" s="31"/>
      <c r="G235" s="31"/>
      <c r="H235" s="31"/>
      <c r="I235" s="31"/>
      <c r="J235" s="31"/>
      <c r="K235" s="31"/>
      <c r="L235" s="49"/>
      <c r="M235" s="31"/>
    </row>
    <row r="236" spans="1:13" ht="50.25" customHeight="1">
      <c r="A236" s="17"/>
      <c r="B236" s="4"/>
      <c r="C236" s="6" t="s">
        <v>915</v>
      </c>
      <c r="D236" s="20" t="s">
        <v>544</v>
      </c>
      <c r="E236" s="20">
        <v>1</v>
      </c>
      <c r="F236" s="31">
        <v>3</v>
      </c>
      <c r="G236" s="31"/>
      <c r="H236" s="31">
        <v>0</v>
      </c>
      <c r="I236" s="31">
        <f t="shared" si="4"/>
        <v>3</v>
      </c>
      <c r="J236" s="31">
        <f t="shared" si="5"/>
        <v>0</v>
      </c>
      <c r="K236" s="31"/>
      <c r="L236" s="49"/>
      <c r="M236" s="31"/>
    </row>
    <row r="237" spans="1:13" ht="43.5" customHeight="1">
      <c r="A237" s="17" t="s">
        <v>222</v>
      </c>
      <c r="B237" s="4" t="s">
        <v>19</v>
      </c>
      <c r="C237" s="84" t="s">
        <v>925</v>
      </c>
      <c r="D237" s="20" t="s">
        <v>544</v>
      </c>
      <c r="E237" s="20">
        <v>1</v>
      </c>
      <c r="F237" s="31">
        <v>3</v>
      </c>
      <c r="G237" s="31"/>
      <c r="H237" s="31">
        <v>0</v>
      </c>
      <c r="I237" s="31">
        <f aca="true" t="shared" si="9" ref="I237:I244">E237*F237</f>
        <v>3</v>
      </c>
      <c r="J237" s="31">
        <f aca="true" t="shared" si="10" ref="J237:J244">E237*H237</f>
        <v>0</v>
      </c>
      <c r="K237" s="31"/>
      <c r="L237" s="49"/>
      <c r="M237" s="31"/>
    </row>
    <row r="238" spans="1:13" ht="32.25" customHeight="1">
      <c r="A238" s="17" t="s">
        <v>906</v>
      </c>
      <c r="B238" s="4" t="s">
        <v>907</v>
      </c>
      <c r="C238" s="4" t="s">
        <v>908</v>
      </c>
      <c r="D238" s="20" t="s">
        <v>476</v>
      </c>
      <c r="E238" s="20">
        <v>3</v>
      </c>
      <c r="F238" s="31">
        <v>3</v>
      </c>
      <c r="G238" s="31"/>
      <c r="H238" s="31">
        <v>0</v>
      </c>
      <c r="I238" s="31">
        <f t="shared" si="9"/>
        <v>9</v>
      </c>
      <c r="J238" s="31">
        <f t="shared" si="10"/>
        <v>0</v>
      </c>
      <c r="K238" s="31"/>
      <c r="L238" s="49"/>
      <c r="M238" s="31"/>
    </row>
    <row r="239" spans="1:13" ht="33" customHeight="1">
      <c r="A239" s="17" t="s">
        <v>909</v>
      </c>
      <c r="B239" s="4" t="s">
        <v>910</v>
      </c>
      <c r="C239" s="4" t="s">
        <v>911</v>
      </c>
      <c r="D239" s="20" t="s">
        <v>476</v>
      </c>
      <c r="E239" s="20">
        <v>1</v>
      </c>
      <c r="F239" s="31">
        <v>0</v>
      </c>
      <c r="G239" s="31"/>
      <c r="H239" s="31">
        <v>1</v>
      </c>
      <c r="I239" s="31">
        <f t="shared" si="9"/>
        <v>0</v>
      </c>
      <c r="J239" s="31">
        <f t="shared" si="10"/>
        <v>1</v>
      </c>
      <c r="K239" s="31"/>
      <c r="L239" s="49"/>
      <c r="M239" s="31"/>
    </row>
    <row r="240" spans="1:13" ht="31.5" customHeight="1">
      <c r="A240" s="17" t="s">
        <v>913</v>
      </c>
      <c r="B240" s="4" t="s">
        <v>914</v>
      </c>
      <c r="C240" s="4" t="s">
        <v>912</v>
      </c>
      <c r="D240" s="20" t="s">
        <v>103</v>
      </c>
      <c r="E240" s="20">
        <v>1</v>
      </c>
      <c r="F240" s="31">
        <v>0</v>
      </c>
      <c r="G240" s="31"/>
      <c r="H240" s="31">
        <v>1</v>
      </c>
      <c r="I240" s="31">
        <f t="shared" si="9"/>
        <v>0</v>
      </c>
      <c r="J240" s="31">
        <f t="shared" si="10"/>
        <v>1</v>
      </c>
      <c r="K240" s="31"/>
      <c r="L240" s="49"/>
      <c r="M240" s="31"/>
    </row>
    <row r="241" spans="1:13" ht="16.5" customHeight="1">
      <c r="A241" s="17" t="s">
        <v>928</v>
      </c>
      <c r="B241" s="57" t="s">
        <v>929</v>
      </c>
      <c r="C241" s="89" t="s">
        <v>1114</v>
      </c>
      <c r="D241" s="58" t="s">
        <v>476</v>
      </c>
      <c r="E241" s="58">
        <v>10</v>
      </c>
      <c r="F241" s="59">
        <v>0</v>
      </c>
      <c r="G241" s="59"/>
      <c r="H241" s="59">
        <v>0.5</v>
      </c>
      <c r="I241" s="59">
        <f t="shared" si="9"/>
        <v>0</v>
      </c>
      <c r="J241" s="59">
        <f t="shared" si="10"/>
        <v>5</v>
      </c>
      <c r="K241" s="31"/>
      <c r="L241" s="49"/>
      <c r="M241" s="31"/>
    </row>
    <row r="242" spans="1:13" ht="17.25" customHeight="1">
      <c r="A242" s="17" t="s">
        <v>917</v>
      </c>
      <c r="B242" s="4" t="s">
        <v>918</v>
      </c>
      <c r="C242" s="4" t="s">
        <v>919</v>
      </c>
      <c r="D242" s="20" t="s">
        <v>476</v>
      </c>
      <c r="E242" s="20">
        <v>9</v>
      </c>
      <c r="F242" s="31">
        <v>0</v>
      </c>
      <c r="G242" s="31"/>
      <c r="H242" s="31">
        <v>1</v>
      </c>
      <c r="I242" s="31">
        <f t="shared" si="9"/>
        <v>0</v>
      </c>
      <c r="J242" s="31">
        <f t="shared" si="10"/>
        <v>9</v>
      </c>
      <c r="K242" s="31"/>
      <c r="L242" s="49"/>
      <c r="M242" s="31"/>
    </row>
    <row r="243" spans="1:13" ht="16.5" customHeight="1">
      <c r="A243" s="17" t="s">
        <v>920</v>
      </c>
      <c r="B243" s="4" t="s">
        <v>921</v>
      </c>
      <c r="C243" s="4">
        <v>2</v>
      </c>
      <c r="D243" s="20" t="s">
        <v>476</v>
      </c>
      <c r="E243" s="20">
        <v>7</v>
      </c>
      <c r="F243" s="31">
        <v>0</v>
      </c>
      <c r="G243" s="31"/>
      <c r="H243" s="31">
        <v>1</v>
      </c>
      <c r="I243" s="31">
        <f t="shared" si="9"/>
        <v>0</v>
      </c>
      <c r="J243" s="31">
        <f t="shared" si="10"/>
        <v>7</v>
      </c>
      <c r="K243" s="31"/>
      <c r="L243" s="49"/>
      <c r="M243" s="31"/>
    </row>
    <row r="244" spans="1:13" ht="16.5" customHeight="1">
      <c r="A244" s="17" t="s">
        <v>923</v>
      </c>
      <c r="B244" s="4" t="s">
        <v>25</v>
      </c>
      <c r="C244" s="4" t="s">
        <v>924</v>
      </c>
      <c r="D244" s="20" t="s">
        <v>476</v>
      </c>
      <c r="E244" s="20">
        <v>1</v>
      </c>
      <c r="F244" s="31">
        <v>2</v>
      </c>
      <c r="G244" s="31"/>
      <c r="H244" s="31">
        <v>0</v>
      </c>
      <c r="I244" s="31">
        <f t="shared" si="9"/>
        <v>2</v>
      </c>
      <c r="J244" s="31">
        <f t="shared" si="10"/>
        <v>0</v>
      </c>
      <c r="K244" s="31"/>
      <c r="L244" s="49"/>
      <c r="M244" s="31"/>
    </row>
    <row r="245" spans="1:13" ht="33" customHeight="1">
      <c r="A245" s="17" t="s">
        <v>1017</v>
      </c>
      <c r="B245" s="4" t="s">
        <v>232</v>
      </c>
      <c r="C245" s="4" t="s">
        <v>1056</v>
      </c>
      <c r="D245" s="20" t="s">
        <v>476</v>
      </c>
      <c r="E245" s="20">
        <v>1</v>
      </c>
      <c r="F245" s="31">
        <v>1</v>
      </c>
      <c r="G245" s="31"/>
      <c r="H245" s="31">
        <v>0</v>
      </c>
      <c r="I245" s="31">
        <f>E245*F245</f>
        <v>1</v>
      </c>
      <c r="J245" s="31">
        <f>E245*H245</f>
        <v>0</v>
      </c>
      <c r="K245" s="31"/>
      <c r="L245" s="49"/>
      <c r="M245" s="31"/>
    </row>
    <row r="246" spans="1:13" ht="46.5" customHeight="1">
      <c r="A246" s="17"/>
      <c r="B246" s="4"/>
      <c r="C246" s="6" t="s">
        <v>922</v>
      </c>
      <c r="D246" s="20"/>
      <c r="E246" s="20"/>
      <c r="F246" s="31"/>
      <c r="G246" s="31"/>
      <c r="H246" s="31"/>
      <c r="I246" s="31"/>
      <c r="J246" s="31"/>
      <c r="K246" s="31"/>
      <c r="L246" s="49"/>
      <c r="M246" s="31"/>
    </row>
    <row r="247" spans="1:13" ht="41.25" customHeight="1">
      <c r="A247" s="56" t="s">
        <v>221</v>
      </c>
      <c r="B247" s="57" t="s">
        <v>20</v>
      </c>
      <c r="C247" s="84" t="s">
        <v>926</v>
      </c>
      <c r="D247" s="58" t="s">
        <v>547</v>
      </c>
      <c r="E247" s="58">
        <v>1</v>
      </c>
      <c r="F247" s="59">
        <v>3</v>
      </c>
      <c r="G247" s="59"/>
      <c r="H247" s="59">
        <v>0</v>
      </c>
      <c r="I247" s="59">
        <f t="shared" si="4"/>
        <v>3</v>
      </c>
      <c r="J247" s="59">
        <f t="shared" si="5"/>
        <v>0</v>
      </c>
      <c r="K247" s="31"/>
      <c r="L247" s="49"/>
      <c r="M247" s="31"/>
    </row>
    <row r="248" spans="1:13" ht="19.5" customHeight="1">
      <c r="A248" s="56" t="s">
        <v>927</v>
      </c>
      <c r="B248" s="57" t="s">
        <v>929</v>
      </c>
      <c r="C248" s="89" t="s">
        <v>1111</v>
      </c>
      <c r="D248" s="58" t="s">
        <v>476</v>
      </c>
      <c r="E248" s="58">
        <v>10</v>
      </c>
      <c r="F248" s="59">
        <v>0</v>
      </c>
      <c r="G248" s="59"/>
      <c r="H248" s="59">
        <v>0.5</v>
      </c>
      <c r="I248" s="59">
        <f t="shared" si="4"/>
        <v>0</v>
      </c>
      <c r="J248" s="59">
        <f t="shared" si="5"/>
        <v>5</v>
      </c>
      <c r="K248" s="31"/>
      <c r="L248" s="49"/>
      <c r="M248" s="31"/>
    </row>
    <row r="249" spans="1:13" ht="35.25" customHeight="1">
      <c r="A249" s="56" t="s">
        <v>930</v>
      </c>
      <c r="B249" s="57" t="s">
        <v>628</v>
      </c>
      <c r="C249" s="4" t="s">
        <v>931</v>
      </c>
      <c r="D249" s="58" t="s">
        <v>476</v>
      </c>
      <c r="E249" s="20">
        <v>2</v>
      </c>
      <c r="F249" s="31">
        <v>4</v>
      </c>
      <c r="G249" s="31"/>
      <c r="H249" s="31">
        <v>0</v>
      </c>
      <c r="I249" s="31">
        <f>E249*F249</f>
        <v>8</v>
      </c>
      <c r="J249" s="31">
        <f>E249*H249</f>
        <v>0</v>
      </c>
      <c r="K249" s="31"/>
      <c r="L249" s="49"/>
      <c r="M249" s="31"/>
    </row>
    <row r="250" spans="1:13" ht="15.75" customHeight="1">
      <c r="A250" s="56" t="s">
        <v>930</v>
      </c>
      <c r="B250" s="57" t="s">
        <v>635</v>
      </c>
      <c r="C250" s="4" t="s">
        <v>932</v>
      </c>
      <c r="D250" s="58" t="s">
        <v>476</v>
      </c>
      <c r="E250" s="20">
        <v>5</v>
      </c>
      <c r="F250" s="31">
        <v>1</v>
      </c>
      <c r="G250" s="31"/>
      <c r="H250" s="31"/>
      <c r="I250" s="31">
        <f>E250*F250</f>
        <v>5</v>
      </c>
      <c r="J250" s="31"/>
      <c r="K250" s="31"/>
      <c r="L250" s="49"/>
      <c r="M250" s="31"/>
    </row>
    <row r="251" spans="1:13" ht="36.75" customHeight="1">
      <c r="A251" s="56"/>
      <c r="B251" s="4" t="s">
        <v>232</v>
      </c>
      <c r="C251" s="4" t="s">
        <v>1053</v>
      </c>
      <c r="D251" s="20" t="s">
        <v>476</v>
      </c>
      <c r="E251" s="20">
        <v>1</v>
      </c>
      <c r="F251" s="31">
        <v>1</v>
      </c>
      <c r="G251" s="31"/>
      <c r="H251" s="31">
        <v>0</v>
      </c>
      <c r="I251" s="31">
        <f>E251*F251</f>
        <v>1</v>
      </c>
      <c r="J251" s="31">
        <f>E251*H251</f>
        <v>0</v>
      </c>
      <c r="K251" s="31"/>
      <c r="L251" s="49"/>
      <c r="M251" s="31"/>
    </row>
    <row r="252" spans="1:13" ht="18" customHeight="1">
      <c r="A252" s="17" t="s">
        <v>220</v>
      </c>
      <c r="B252" s="4" t="s">
        <v>397</v>
      </c>
      <c r="C252" s="4" t="s">
        <v>231</v>
      </c>
      <c r="D252" s="20" t="s">
        <v>544</v>
      </c>
      <c r="E252" s="20">
        <v>1</v>
      </c>
      <c r="F252" s="31">
        <v>3</v>
      </c>
      <c r="G252" s="31"/>
      <c r="H252" s="31">
        <v>0</v>
      </c>
      <c r="I252" s="31">
        <f t="shared" si="4"/>
        <v>3</v>
      </c>
      <c r="J252" s="31">
        <f t="shared" si="5"/>
        <v>0</v>
      </c>
      <c r="K252" s="31"/>
      <c r="L252" s="49"/>
      <c r="M252" s="31"/>
    </row>
    <row r="253" spans="1:13" ht="33.75" customHeight="1">
      <c r="A253" s="17"/>
      <c r="B253" s="6" t="s">
        <v>414</v>
      </c>
      <c r="C253" s="6" t="s">
        <v>905</v>
      </c>
      <c r="D253" s="20"/>
      <c r="E253" s="20"/>
      <c r="F253" s="31"/>
      <c r="G253" s="31"/>
      <c r="H253" s="31"/>
      <c r="I253" s="31"/>
      <c r="J253" s="31"/>
      <c r="K253" s="31"/>
      <c r="L253" s="49"/>
      <c r="M253" s="31"/>
    </row>
    <row r="254" spans="1:13" ht="18" customHeight="1">
      <c r="A254" s="17"/>
      <c r="B254" s="4" t="s">
        <v>396</v>
      </c>
      <c r="C254" s="4" t="s">
        <v>230</v>
      </c>
      <c r="D254" s="20" t="s">
        <v>544</v>
      </c>
      <c r="E254" s="20">
        <v>1</v>
      </c>
      <c r="F254" s="31">
        <v>3</v>
      </c>
      <c r="G254" s="31"/>
      <c r="H254" s="31">
        <v>0</v>
      </c>
      <c r="I254" s="31">
        <f>E254*F254</f>
        <v>3</v>
      </c>
      <c r="J254" s="31">
        <f>E254*H254</f>
        <v>0</v>
      </c>
      <c r="K254" s="31"/>
      <c r="L254" s="49"/>
      <c r="M254" s="31"/>
    </row>
    <row r="255" spans="1:13" ht="18" customHeight="1">
      <c r="A255" s="17" t="s">
        <v>223</v>
      </c>
      <c r="B255" s="4" t="s">
        <v>415</v>
      </c>
      <c r="C255" s="4" t="s">
        <v>549</v>
      </c>
      <c r="D255" s="20" t="s">
        <v>476</v>
      </c>
      <c r="E255" s="20">
        <v>1</v>
      </c>
      <c r="F255" s="31">
        <v>0</v>
      </c>
      <c r="G255" s="31"/>
      <c r="H255" s="31">
        <v>1</v>
      </c>
      <c r="I255" s="31">
        <f t="shared" si="4"/>
        <v>0</v>
      </c>
      <c r="J255" s="31">
        <f t="shared" si="5"/>
        <v>1</v>
      </c>
      <c r="K255" s="31"/>
      <c r="L255" s="49"/>
      <c r="M255" s="31"/>
    </row>
    <row r="256" spans="1:13" ht="18" customHeight="1">
      <c r="A256" s="17" t="s">
        <v>258</v>
      </c>
      <c r="B256" s="4" t="s">
        <v>416</v>
      </c>
      <c r="C256" s="4" t="s">
        <v>425</v>
      </c>
      <c r="D256" s="20" t="s">
        <v>476</v>
      </c>
      <c r="E256" s="20">
        <v>1</v>
      </c>
      <c r="F256" s="31">
        <v>0</v>
      </c>
      <c r="G256" s="31"/>
      <c r="H256" s="31">
        <v>1</v>
      </c>
      <c r="I256" s="31">
        <f t="shared" si="4"/>
        <v>0</v>
      </c>
      <c r="J256" s="31">
        <f t="shared" si="5"/>
        <v>1</v>
      </c>
      <c r="K256" s="31"/>
      <c r="L256" s="49"/>
      <c r="M256" s="31"/>
    </row>
    <row r="257" spans="1:16" ht="18" customHeight="1">
      <c r="A257" s="17" t="s">
        <v>259</v>
      </c>
      <c r="B257" s="4" t="s">
        <v>417</v>
      </c>
      <c r="C257" s="4" t="s">
        <v>426</v>
      </c>
      <c r="D257" s="20" t="s">
        <v>476</v>
      </c>
      <c r="E257" s="20">
        <v>1</v>
      </c>
      <c r="F257" s="31">
        <v>0</v>
      </c>
      <c r="G257" s="31"/>
      <c r="H257" s="31">
        <v>1</v>
      </c>
      <c r="I257" s="31">
        <f t="shared" si="4"/>
        <v>0</v>
      </c>
      <c r="J257" s="31">
        <f t="shared" si="5"/>
        <v>1</v>
      </c>
      <c r="K257" s="31"/>
      <c r="L257" s="49"/>
      <c r="M257" s="31"/>
      <c r="P257" s="9"/>
    </row>
    <row r="258" spans="1:13" ht="18" customHeight="1">
      <c r="A258" s="17" t="s">
        <v>260</v>
      </c>
      <c r="B258" s="4" t="s">
        <v>418</v>
      </c>
      <c r="C258" s="4" t="s">
        <v>427</v>
      </c>
      <c r="D258" s="20" t="s">
        <v>476</v>
      </c>
      <c r="E258" s="20">
        <v>1</v>
      </c>
      <c r="F258" s="31">
        <v>0</v>
      </c>
      <c r="G258" s="31"/>
      <c r="H258" s="31">
        <v>1</v>
      </c>
      <c r="I258" s="31">
        <f t="shared" si="4"/>
        <v>0</v>
      </c>
      <c r="J258" s="31">
        <f t="shared" si="5"/>
        <v>1</v>
      </c>
      <c r="K258" s="31"/>
      <c r="L258" s="49"/>
      <c r="M258" s="31"/>
    </row>
    <row r="259" spans="1:13" ht="18" customHeight="1">
      <c r="A259" s="17" t="s">
        <v>261</v>
      </c>
      <c r="B259" s="4" t="s">
        <v>419</v>
      </c>
      <c r="C259" s="4" t="s">
        <v>428</v>
      </c>
      <c r="D259" s="20" t="s">
        <v>476</v>
      </c>
      <c r="E259" s="20">
        <v>1</v>
      </c>
      <c r="F259" s="31">
        <v>0</v>
      </c>
      <c r="G259" s="31"/>
      <c r="H259" s="31">
        <v>1</v>
      </c>
      <c r="I259" s="31">
        <f t="shared" si="4"/>
        <v>0</v>
      </c>
      <c r="J259" s="31">
        <f t="shared" si="5"/>
        <v>1</v>
      </c>
      <c r="K259" s="31"/>
      <c r="L259" s="49"/>
      <c r="M259" s="31"/>
    </row>
    <row r="260" spans="1:13" ht="18" customHeight="1">
      <c r="A260" s="17" t="s">
        <v>261</v>
      </c>
      <c r="B260" s="4" t="s">
        <v>420</v>
      </c>
      <c r="C260" s="4" t="s">
        <v>429</v>
      </c>
      <c r="D260" s="20" t="s">
        <v>476</v>
      </c>
      <c r="E260" s="20">
        <v>1</v>
      </c>
      <c r="F260" s="31">
        <v>0</v>
      </c>
      <c r="G260" s="31"/>
      <c r="H260" s="31">
        <v>1</v>
      </c>
      <c r="I260" s="31">
        <f t="shared" si="4"/>
        <v>0</v>
      </c>
      <c r="J260" s="31">
        <f t="shared" si="5"/>
        <v>1</v>
      </c>
      <c r="K260" s="31"/>
      <c r="L260" s="49"/>
      <c r="M260" s="31"/>
    </row>
    <row r="261" spans="1:13" ht="18" customHeight="1">
      <c r="A261" s="17" t="s">
        <v>421</v>
      </c>
      <c r="B261" s="112" t="s">
        <v>422</v>
      </c>
      <c r="C261" s="112" t="s">
        <v>430</v>
      </c>
      <c r="D261" s="113" t="s">
        <v>476</v>
      </c>
      <c r="E261" s="113">
        <v>1</v>
      </c>
      <c r="F261" s="114">
        <v>0</v>
      </c>
      <c r="G261" s="114"/>
      <c r="H261" s="114">
        <v>1</v>
      </c>
      <c r="I261" s="114">
        <f t="shared" si="4"/>
        <v>0</v>
      </c>
      <c r="J261" s="114">
        <f t="shared" si="5"/>
        <v>1</v>
      </c>
      <c r="K261" s="31"/>
      <c r="L261" s="49"/>
      <c r="M261" s="31"/>
    </row>
    <row r="262" spans="1:13" ht="18" customHeight="1">
      <c r="A262" s="17" t="s">
        <v>934</v>
      </c>
      <c r="B262" s="4" t="s">
        <v>424</v>
      </c>
      <c r="C262" s="4" t="s">
        <v>431</v>
      </c>
      <c r="D262" s="20" t="s">
        <v>476</v>
      </c>
      <c r="E262" s="20">
        <v>1</v>
      </c>
      <c r="F262" s="31">
        <v>0</v>
      </c>
      <c r="G262" s="31"/>
      <c r="H262" s="31">
        <v>1</v>
      </c>
      <c r="I262" s="31">
        <f t="shared" si="4"/>
        <v>0</v>
      </c>
      <c r="J262" s="31">
        <f t="shared" si="5"/>
        <v>1</v>
      </c>
      <c r="K262" s="31"/>
      <c r="L262" s="49"/>
      <c r="M262" s="31"/>
    </row>
    <row r="263" spans="1:13" ht="18" customHeight="1">
      <c r="A263" s="17"/>
      <c r="B263" s="4"/>
      <c r="C263" s="4"/>
      <c r="D263" s="20"/>
      <c r="E263" s="20"/>
      <c r="F263" s="31"/>
      <c r="G263" s="31"/>
      <c r="H263" s="31"/>
      <c r="I263" s="31"/>
      <c r="J263" s="31"/>
      <c r="K263" s="31"/>
      <c r="L263" s="49"/>
      <c r="M263" s="31"/>
    </row>
    <row r="264" spans="1:13" ht="18" customHeight="1">
      <c r="A264" s="17"/>
      <c r="B264" s="115" t="s">
        <v>889</v>
      </c>
      <c r="C264" s="115" t="s">
        <v>940</v>
      </c>
      <c r="D264" s="20"/>
      <c r="E264" s="20"/>
      <c r="F264" s="31"/>
      <c r="G264" s="31"/>
      <c r="H264" s="31"/>
      <c r="I264" s="31"/>
      <c r="J264" s="31"/>
      <c r="K264" s="31"/>
      <c r="L264" s="49"/>
      <c r="M264" s="31"/>
    </row>
    <row r="265" spans="1:13" ht="33" customHeight="1">
      <c r="A265" s="17" t="s">
        <v>421</v>
      </c>
      <c r="B265" s="4" t="s">
        <v>936</v>
      </c>
      <c r="C265" s="4" t="s">
        <v>935</v>
      </c>
      <c r="D265" s="20" t="s">
        <v>522</v>
      </c>
      <c r="E265" s="20">
        <v>1</v>
      </c>
      <c r="F265" s="31">
        <v>4</v>
      </c>
      <c r="G265" s="31"/>
      <c r="H265" s="31">
        <v>0</v>
      </c>
      <c r="I265" s="31">
        <f aca="true" t="shared" si="11" ref="I265:I270">E265*F265</f>
        <v>4</v>
      </c>
      <c r="J265" s="31">
        <f aca="true" t="shared" si="12" ref="J265:J270">E265*H265</f>
        <v>0</v>
      </c>
      <c r="K265" s="31"/>
      <c r="L265" s="49"/>
      <c r="M265" s="31"/>
    </row>
    <row r="266" spans="1:13" ht="18" customHeight="1">
      <c r="A266" s="17" t="s">
        <v>938</v>
      </c>
      <c r="B266" s="4" t="s">
        <v>929</v>
      </c>
      <c r="C266" s="89" t="s">
        <v>34</v>
      </c>
      <c r="D266" s="58" t="s">
        <v>476</v>
      </c>
      <c r="E266" s="58">
        <v>18</v>
      </c>
      <c r="F266" s="59">
        <v>0</v>
      </c>
      <c r="G266" s="59"/>
      <c r="H266" s="59">
        <v>0.5</v>
      </c>
      <c r="I266" s="59">
        <f t="shared" si="11"/>
        <v>0</v>
      </c>
      <c r="J266" s="59">
        <f t="shared" si="12"/>
        <v>9</v>
      </c>
      <c r="K266" s="31"/>
      <c r="L266" s="49"/>
      <c r="M266" s="31"/>
    </row>
    <row r="267" spans="1:13" ht="18" customHeight="1">
      <c r="A267" s="17" t="s">
        <v>939</v>
      </c>
      <c r="B267" s="4" t="s">
        <v>227</v>
      </c>
      <c r="C267" s="4" t="s">
        <v>937</v>
      </c>
      <c r="D267" s="20" t="s">
        <v>476</v>
      </c>
      <c r="E267" s="20">
        <v>10</v>
      </c>
      <c r="F267" s="31">
        <v>0</v>
      </c>
      <c r="G267" s="31"/>
      <c r="H267" s="31">
        <v>2</v>
      </c>
      <c r="I267" s="31">
        <f t="shared" si="11"/>
        <v>0</v>
      </c>
      <c r="J267" s="31">
        <f t="shared" si="12"/>
        <v>20</v>
      </c>
      <c r="K267" s="31"/>
      <c r="L267" s="49"/>
      <c r="M267" s="31"/>
    </row>
    <row r="268" spans="1:13" ht="31.5" customHeight="1">
      <c r="A268" s="17" t="s">
        <v>957</v>
      </c>
      <c r="B268" s="4" t="s">
        <v>941</v>
      </c>
      <c r="C268" s="4" t="s">
        <v>1053</v>
      </c>
      <c r="D268" s="20" t="s">
        <v>476</v>
      </c>
      <c r="E268" s="20">
        <v>1</v>
      </c>
      <c r="F268" s="31">
        <v>1</v>
      </c>
      <c r="G268" s="31"/>
      <c r="H268" s="31">
        <v>0</v>
      </c>
      <c r="I268" s="31">
        <f t="shared" si="11"/>
        <v>1</v>
      </c>
      <c r="J268" s="31">
        <f t="shared" si="12"/>
        <v>0</v>
      </c>
      <c r="K268" s="31"/>
      <c r="L268" s="49"/>
      <c r="M268" s="31"/>
    </row>
    <row r="269" spans="1:13" ht="15.75" customHeight="1">
      <c r="A269" s="17" t="s">
        <v>958</v>
      </c>
      <c r="B269" s="4" t="s">
        <v>943</v>
      </c>
      <c r="C269" s="4" t="s">
        <v>1113</v>
      </c>
      <c r="D269" s="20" t="s">
        <v>476</v>
      </c>
      <c r="E269" s="20">
        <v>1</v>
      </c>
      <c r="F269" s="31">
        <v>1</v>
      </c>
      <c r="G269" s="31"/>
      <c r="H269" s="31">
        <v>0</v>
      </c>
      <c r="I269" s="31">
        <f t="shared" si="11"/>
        <v>1</v>
      </c>
      <c r="J269" s="31">
        <f t="shared" si="12"/>
        <v>0</v>
      </c>
      <c r="K269" s="31"/>
      <c r="L269" s="49"/>
      <c r="M269" s="31"/>
    </row>
    <row r="270" spans="1:13" ht="18" customHeight="1">
      <c r="A270" s="17" t="s">
        <v>959</v>
      </c>
      <c r="B270" s="4" t="s">
        <v>960</v>
      </c>
      <c r="C270" s="4" t="s">
        <v>961</v>
      </c>
      <c r="D270" s="20" t="s">
        <v>476</v>
      </c>
      <c r="E270" s="20">
        <v>1</v>
      </c>
      <c r="F270" s="31">
        <v>1</v>
      </c>
      <c r="G270" s="31"/>
      <c r="H270" s="31">
        <v>0</v>
      </c>
      <c r="I270" s="31">
        <f t="shared" si="11"/>
        <v>1</v>
      </c>
      <c r="J270" s="31">
        <f t="shared" si="12"/>
        <v>0</v>
      </c>
      <c r="K270" s="31"/>
      <c r="L270" s="49"/>
      <c r="M270" s="31"/>
    </row>
    <row r="271" spans="1:13" ht="18" customHeight="1">
      <c r="A271" s="17"/>
      <c r="B271" s="4"/>
      <c r="C271" s="4"/>
      <c r="D271" s="20"/>
      <c r="E271" s="20"/>
      <c r="F271" s="31"/>
      <c r="G271" s="31"/>
      <c r="H271" s="31"/>
      <c r="I271" s="31"/>
      <c r="J271" s="31"/>
      <c r="K271" s="31"/>
      <c r="L271" s="49"/>
      <c r="M271" s="31"/>
    </row>
    <row r="272" spans="1:13" ht="36" customHeight="1">
      <c r="A272" s="17" t="s">
        <v>423</v>
      </c>
      <c r="B272" s="4"/>
      <c r="C272" s="6" t="s">
        <v>955</v>
      </c>
      <c r="D272" s="20" t="s">
        <v>522</v>
      </c>
      <c r="E272" s="20">
        <v>2</v>
      </c>
      <c r="F272" s="31">
        <v>4</v>
      </c>
      <c r="G272" s="31"/>
      <c r="H272" s="31">
        <v>0</v>
      </c>
      <c r="I272" s="31">
        <f>E272*F272</f>
        <v>8</v>
      </c>
      <c r="J272" s="31">
        <f>E272*H272</f>
        <v>0</v>
      </c>
      <c r="K272" s="31"/>
      <c r="L272" s="49"/>
      <c r="M272" s="31"/>
    </row>
    <row r="273" spans="1:13" ht="33.75" customHeight="1">
      <c r="A273" s="17" t="s">
        <v>942</v>
      </c>
      <c r="B273" s="4" t="s">
        <v>941</v>
      </c>
      <c r="C273" s="4" t="s">
        <v>1054</v>
      </c>
      <c r="D273" s="20" t="s">
        <v>535</v>
      </c>
      <c r="E273" s="20">
        <v>1</v>
      </c>
      <c r="F273" s="31">
        <v>1</v>
      </c>
      <c r="G273" s="31"/>
      <c r="H273" s="31">
        <v>0</v>
      </c>
      <c r="I273" s="31">
        <f>E273*F273</f>
        <v>1</v>
      </c>
      <c r="J273" s="31">
        <f>E273*H273</f>
        <v>0</v>
      </c>
      <c r="K273" s="31"/>
      <c r="L273" s="49"/>
      <c r="M273" s="31"/>
    </row>
    <row r="274" spans="1:13" ht="18" customHeight="1">
      <c r="A274" s="17" t="s">
        <v>944</v>
      </c>
      <c r="B274" s="4" t="s">
        <v>943</v>
      </c>
      <c r="C274" s="4" t="s">
        <v>1112</v>
      </c>
      <c r="D274" s="20" t="s">
        <v>476</v>
      </c>
      <c r="E274" s="20">
        <v>1</v>
      </c>
      <c r="F274" s="31">
        <v>1</v>
      </c>
      <c r="G274" s="31"/>
      <c r="H274" s="31">
        <v>0</v>
      </c>
      <c r="I274" s="31">
        <f>E274*F274</f>
        <v>1</v>
      </c>
      <c r="J274" s="31">
        <f>E274*H274</f>
        <v>0</v>
      </c>
      <c r="K274" s="31"/>
      <c r="L274" s="49"/>
      <c r="M274" s="31"/>
    </row>
    <row r="275" spans="1:13" ht="18" customHeight="1">
      <c r="A275" s="17" t="s">
        <v>956</v>
      </c>
      <c r="B275" s="4" t="s">
        <v>929</v>
      </c>
      <c r="C275" s="89" t="s">
        <v>1109</v>
      </c>
      <c r="D275" s="58" t="s">
        <v>476</v>
      </c>
      <c r="E275" s="58">
        <v>2</v>
      </c>
      <c r="F275" s="59">
        <v>0</v>
      </c>
      <c r="G275" s="59"/>
      <c r="H275" s="59">
        <v>0.5</v>
      </c>
      <c r="I275" s="59">
        <f>E275*F275</f>
        <v>0</v>
      </c>
      <c r="J275" s="59">
        <f>E275*H275</f>
        <v>1</v>
      </c>
      <c r="K275" s="31"/>
      <c r="L275" s="49"/>
      <c r="M275" s="31"/>
    </row>
    <row r="276" spans="1:13" ht="49.5" customHeight="1">
      <c r="A276" s="17"/>
      <c r="B276" s="115" t="s">
        <v>890</v>
      </c>
      <c r="C276" s="115" t="s">
        <v>891</v>
      </c>
      <c r="D276" s="20"/>
      <c r="E276" s="20"/>
      <c r="F276" s="31"/>
      <c r="G276" s="31"/>
      <c r="H276" s="31"/>
      <c r="I276" s="31"/>
      <c r="J276" s="31"/>
      <c r="K276" s="31"/>
      <c r="L276" s="49"/>
      <c r="M276" s="31"/>
    </row>
    <row r="277" spans="1:13" ht="18" customHeight="1">
      <c r="A277" s="17" t="s">
        <v>432</v>
      </c>
      <c r="B277" s="4" t="s">
        <v>23</v>
      </c>
      <c r="C277" s="6" t="s">
        <v>893</v>
      </c>
      <c r="D277" s="20" t="s">
        <v>519</v>
      </c>
      <c r="E277" s="20">
        <v>1</v>
      </c>
      <c r="F277" s="31">
        <v>2</v>
      </c>
      <c r="G277" s="31"/>
      <c r="H277" s="31">
        <v>2</v>
      </c>
      <c r="I277" s="31">
        <f t="shared" si="4"/>
        <v>2</v>
      </c>
      <c r="J277" s="31">
        <f t="shared" si="5"/>
        <v>2</v>
      </c>
      <c r="K277" s="31"/>
      <c r="L277" s="49"/>
      <c r="M277" s="31"/>
    </row>
    <row r="278" spans="1:13" ht="18" customHeight="1">
      <c r="A278" s="17" t="s">
        <v>886</v>
      </c>
      <c r="B278" s="4" t="s">
        <v>232</v>
      </c>
      <c r="C278" s="104" t="s">
        <v>879</v>
      </c>
      <c r="D278" s="20" t="s">
        <v>476</v>
      </c>
      <c r="E278" s="20">
        <v>1</v>
      </c>
      <c r="F278" s="31">
        <v>0</v>
      </c>
      <c r="G278" s="31"/>
      <c r="H278" s="31">
        <v>1</v>
      </c>
      <c r="I278" s="31">
        <f t="shared" si="4"/>
        <v>0</v>
      </c>
      <c r="J278" s="31">
        <f t="shared" si="5"/>
        <v>1</v>
      </c>
      <c r="K278" s="31"/>
      <c r="L278" s="49"/>
      <c r="M278" s="31"/>
    </row>
    <row r="279" spans="1:13" ht="18" customHeight="1">
      <c r="A279" s="17" t="s">
        <v>895</v>
      </c>
      <c r="B279" s="4"/>
      <c r="C279" s="104" t="s">
        <v>894</v>
      </c>
      <c r="D279" s="20" t="s">
        <v>519</v>
      </c>
      <c r="E279" s="20">
        <v>1</v>
      </c>
      <c r="F279" s="31">
        <v>2</v>
      </c>
      <c r="G279" s="31"/>
      <c r="H279" s="31">
        <v>2</v>
      </c>
      <c r="I279" s="31">
        <f>E279*F279</f>
        <v>2</v>
      </c>
      <c r="J279" s="31">
        <f>E279*H279</f>
        <v>2</v>
      </c>
      <c r="K279" s="31"/>
      <c r="L279" s="49"/>
      <c r="M279" s="31"/>
    </row>
    <row r="280" spans="1:13" ht="45" customHeight="1">
      <c r="A280" s="17" t="s">
        <v>433</v>
      </c>
      <c r="B280" s="57" t="s">
        <v>892</v>
      </c>
      <c r="C280" s="4" t="s">
        <v>896</v>
      </c>
      <c r="D280" s="20" t="s">
        <v>476</v>
      </c>
      <c r="E280" s="20">
        <v>1</v>
      </c>
      <c r="F280" s="31">
        <v>2</v>
      </c>
      <c r="G280" s="31"/>
      <c r="H280" s="31">
        <v>0</v>
      </c>
      <c r="I280" s="31">
        <f t="shared" si="4"/>
        <v>2</v>
      </c>
      <c r="J280" s="31">
        <f t="shared" si="5"/>
        <v>0</v>
      </c>
      <c r="K280" s="31"/>
      <c r="L280" s="49"/>
      <c r="M280" s="31"/>
    </row>
    <row r="281" spans="1:13" ht="18" customHeight="1">
      <c r="A281" s="17"/>
      <c r="B281" s="4"/>
      <c r="C281" s="104"/>
      <c r="D281" s="20" t="s">
        <v>476</v>
      </c>
      <c r="E281" s="20">
        <v>1</v>
      </c>
      <c r="F281" s="31">
        <v>0</v>
      </c>
      <c r="G281" s="31"/>
      <c r="H281" s="31">
        <v>1</v>
      </c>
      <c r="I281" s="31">
        <f>E281*F281</f>
        <v>0</v>
      </c>
      <c r="J281" s="31">
        <f>E281*H281</f>
        <v>1</v>
      </c>
      <c r="K281" s="31"/>
      <c r="L281" s="49"/>
      <c r="M281" s="31"/>
    </row>
    <row r="282" spans="1:13" ht="30" customHeight="1">
      <c r="A282" s="17" t="s">
        <v>897</v>
      </c>
      <c r="B282" s="4" t="s">
        <v>232</v>
      </c>
      <c r="C282" s="142" t="s">
        <v>1054</v>
      </c>
      <c r="D282" s="20" t="s">
        <v>476</v>
      </c>
      <c r="E282" s="20">
        <v>2</v>
      </c>
      <c r="F282" s="31">
        <v>0</v>
      </c>
      <c r="G282" s="31"/>
      <c r="H282" s="31">
        <v>1</v>
      </c>
      <c r="I282" s="31">
        <f t="shared" si="4"/>
        <v>0</v>
      </c>
      <c r="J282" s="31">
        <f t="shared" si="5"/>
        <v>2</v>
      </c>
      <c r="K282" s="31"/>
      <c r="L282" s="49"/>
      <c r="M282" s="31"/>
    </row>
    <row r="283" spans="1:13" ht="18" customHeight="1">
      <c r="A283" s="17"/>
      <c r="B283" s="4"/>
      <c r="C283" s="104"/>
      <c r="D283" s="20"/>
      <c r="E283" s="20"/>
      <c r="F283" s="31"/>
      <c r="G283" s="31"/>
      <c r="H283" s="31"/>
      <c r="I283" s="31"/>
      <c r="J283" s="31"/>
      <c r="K283" s="31"/>
      <c r="L283" s="49"/>
      <c r="M283" s="31"/>
    </row>
    <row r="284" spans="1:13" ht="53.25" customHeight="1">
      <c r="A284" s="17" t="s">
        <v>435</v>
      </c>
      <c r="B284" s="4" t="s">
        <v>888</v>
      </c>
      <c r="C284" s="6" t="s">
        <v>962</v>
      </c>
      <c r="D284" s="20" t="s">
        <v>477</v>
      </c>
      <c r="E284" s="20">
        <v>1</v>
      </c>
      <c r="F284" s="31">
        <v>2</v>
      </c>
      <c r="G284" s="31"/>
      <c r="H284" s="31">
        <v>2</v>
      </c>
      <c r="I284" s="31">
        <f aca="true" t="shared" si="13" ref="I284:I289">E284*F284</f>
        <v>2</v>
      </c>
      <c r="J284" s="31">
        <f aca="true" t="shared" si="14" ref="J284:J289">E284*H284</f>
        <v>2</v>
      </c>
      <c r="K284" s="31"/>
      <c r="L284" s="49"/>
      <c r="M284" s="31"/>
    </row>
    <row r="285" spans="1:13" ht="18" customHeight="1">
      <c r="A285" s="17" t="s">
        <v>898</v>
      </c>
      <c r="B285" s="57" t="s">
        <v>929</v>
      </c>
      <c r="C285" s="89" t="s">
        <v>1111</v>
      </c>
      <c r="D285" s="58" t="s">
        <v>476</v>
      </c>
      <c r="E285" s="58">
        <v>8</v>
      </c>
      <c r="F285" s="59">
        <v>0</v>
      </c>
      <c r="G285" s="59"/>
      <c r="H285" s="59">
        <v>0.5</v>
      </c>
      <c r="I285" s="59">
        <f t="shared" si="13"/>
        <v>0</v>
      </c>
      <c r="J285" s="31">
        <f t="shared" si="14"/>
        <v>4</v>
      </c>
      <c r="K285" s="31"/>
      <c r="L285" s="49"/>
      <c r="M285" s="31"/>
    </row>
    <row r="286" spans="1:13" ht="18" customHeight="1">
      <c r="A286" s="17" t="s">
        <v>945</v>
      </c>
      <c r="B286" s="57" t="s">
        <v>227</v>
      </c>
      <c r="C286" s="91" t="s">
        <v>882</v>
      </c>
      <c r="D286" s="58" t="s">
        <v>476</v>
      </c>
      <c r="E286" s="58">
        <v>5</v>
      </c>
      <c r="F286" s="61">
        <v>0</v>
      </c>
      <c r="G286" s="61"/>
      <c r="H286" s="61">
        <v>1</v>
      </c>
      <c r="I286" s="61">
        <f t="shared" si="13"/>
        <v>0</v>
      </c>
      <c r="J286" s="61">
        <f t="shared" si="14"/>
        <v>5</v>
      </c>
      <c r="K286" s="31"/>
      <c r="L286" s="49"/>
      <c r="M286" s="31"/>
    </row>
    <row r="287" spans="1:13" ht="18" customHeight="1">
      <c r="A287" s="17" t="s">
        <v>965</v>
      </c>
      <c r="B287" s="57" t="s">
        <v>963</v>
      </c>
      <c r="C287" s="91" t="s">
        <v>964</v>
      </c>
      <c r="D287" s="58" t="s">
        <v>476</v>
      </c>
      <c r="E287" s="58">
        <v>3</v>
      </c>
      <c r="F287" s="61">
        <v>0</v>
      </c>
      <c r="G287" s="61"/>
      <c r="H287" s="61">
        <v>1</v>
      </c>
      <c r="I287" s="61">
        <f t="shared" si="13"/>
        <v>0</v>
      </c>
      <c r="J287" s="61">
        <f t="shared" si="14"/>
        <v>3</v>
      </c>
      <c r="K287" s="31"/>
      <c r="L287" s="49"/>
      <c r="M287" s="31"/>
    </row>
    <row r="288" spans="1:13" ht="35.25" customHeight="1">
      <c r="A288" s="17" t="s">
        <v>966</v>
      </c>
      <c r="B288" s="4" t="s">
        <v>232</v>
      </c>
      <c r="C288" s="91" t="s">
        <v>1054</v>
      </c>
      <c r="D288" s="20" t="s">
        <v>476</v>
      </c>
      <c r="E288" s="20">
        <v>1</v>
      </c>
      <c r="F288" s="31">
        <v>0</v>
      </c>
      <c r="G288" s="31"/>
      <c r="H288" s="31">
        <v>1</v>
      </c>
      <c r="I288" s="31">
        <f t="shared" si="13"/>
        <v>0</v>
      </c>
      <c r="J288" s="31">
        <f t="shared" si="14"/>
        <v>1</v>
      </c>
      <c r="K288" s="31"/>
      <c r="L288" s="49"/>
      <c r="M288" s="31"/>
    </row>
    <row r="289" spans="1:13" ht="18" customHeight="1">
      <c r="A289" s="17" t="s">
        <v>967</v>
      </c>
      <c r="B289" s="91" t="s">
        <v>943</v>
      </c>
      <c r="C289" s="91" t="s">
        <v>881</v>
      </c>
      <c r="D289" s="92" t="s">
        <v>870</v>
      </c>
      <c r="E289" s="92">
        <v>1</v>
      </c>
      <c r="F289" s="61">
        <v>0</v>
      </c>
      <c r="G289" s="61"/>
      <c r="H289" s="61">
        <v>1</v>
      </c>
      <c r="I289" s="61">
        <f t="shared" si="13"/>
        <v>0</v>
      </c>
      <c r="J289" s="61">
        <f t="shared" si="14"/>
        <v>1</v>
      </c>
      <c r="K289" s="31"/>
      <c r="L289" s="49"/>
      <c r="M289" s="31"/>
    </row>
    <row r="290" spans="1:13" ht="18" customHeight="1">
      <c r="A290" s="17"/>
      <c r="B290" s="91"/>
      <c r="C290" s="91"/>
      <c r="D290" s="92"/>
      <c r="E290" s="92"/>
      <c r="F290" s="61"/>
      <c r="G290" s="61"/>
      <c r="H290" s="61"/>
      <c r="I290" s="61"/>
      <c r="J290" s="61"/>
      <c r="K290" s="31"/>
      <c r="L290" s="49"/>
      <c r="M290" s="31"/>
    </row>
    <row r="291" spans="1:13" ht="18" customHeight="1">
      <c r="A291" s="102"/>
      <c r="B291" s="117" t="s">
        <v>436</v>
      </c>
      <c r="C291" s="117" t="s">
        <v>871</v>
      </c>
      <c r="D291" s="92"/>
      <c r="E291" s="92"/>
      <c r="F291" s="61"/>
      <c r="G291" s="61"/>
      <c r="H291" s="61"/>
      <c r="I291" s="61">
        <f aca="true" t="shared" si="15" ref="I291:I299">E291*F291</f>
        <v>0</v>
      </c>
      <c r="J291" s="61">
        <f aca="true" t="shared" si="16" ref="J291:J299">E291*H291</f>
        <v>0</v>
      </c>
      <c r="K291" s="61"/>
      <c r="L291" s="103"/>
      <c r="M291" s="61"/>
    </row>
    <row r="292" spans="1:13" ht="37.5" customHeight="1">
      <c r="A292" s="102" t="s">
        <v>434</v>
      </c>
      <c r="B292" s="91"/>
      <c r="C292" s="91" t="s">
        <v>883</v>
      </c>
      <c r="D292" s="92" t="s">
        <v>870</v>
      </c>
      <c r="E292" s="92">
        <v>1</v>
      </c>
      <c r="F292" s="61">
        <v>2</v>
      </c>
      <c r="G292" s="61"/>
      <c r="H292" s="61">
        <v>2</v>
      </c>
      <c r="I292" s="61">
        <f t="shared" si="15"/>
        <v>2</v>
      </c>
      <c r="J292" s="61">
        <f t="shared" si="16"/>
        <v>2</v>
      </c>
      <c r="K292" s="61"/>
      <c r="L292" s="103"/>
      <c r="M292" s="61"/>
    </row>
    <row r="293" spans="1:13" ht="22.5" customHeight="1">
      <c r="A293" s="102" t="s">
        <v>872</v>
      </c>
      <c r="B293" s="91" t="s">
        <v>500</v>
      </c>
      <c r="C293" s="91" t="s">
        <v>873</v>
      </c>
      <c r="D293" s="92" t="s">
        <v>535</v>
      </c>
      <c r="E293" s="92">
        <v>1</v>
      </c>
      <c r="F293" s="61">
        <v>2</v>
      </c>
      <c r="G293" s="61"/>
      <c r="H293" s="61">
        <v>0</v>
      </c>
      <c r="I293" s="61">
        <f t="shared" si="15"/>
        <v>2</v>
      </c>
      <c r="J293" s="61">
        <f t="shared" si="16"/>
        <v>0</v>
      </c>
      <c r="K293" s="61"/>
      <c r="L293" s="103"/>
      <c r="M293" s="61"/>
    </row>
    <row r="294" spans="1:13" ht="21.75" customHeight="1">
      <c r="A294" s="102" t="s">
        <v>876</v>
      </c>
      <c r="B294" s="91" t="s">
        <v>253</v>
      </c>
      <c r="C294" s="91" t="s">
        <v>874</v>
      </c>
      <c r="D294" s="92" t="s">
        <v>535</v>
      </c>
      <c r="E294" s="92">
        <v>1</v>
      </c>
      <c r="F294" s="61">
        <v>2</v>
      </c>
      <c r="G294" s="61"/>
      <c r="H294" s="61">
        <v>0</v>
      </c>
      <c r="I294" s="61">
        <f t="shared" si="15"/>
        <v>2</v>
      </c>
      <c r="J294" s="61">
        <f t="shared" si="16"/>
        <v>0</v>
      </c>
      <c r="K294" s="61"/>
      <c r="L294" s="103"/>
      <c r="M294" s="61"/>
    </row>
    <row r="295" spans="1:13" ht="21.75" customHeight="1">
      <c r="A295" s="102" t="s">
        <v>877</v>
      </c>
      <c r="B295" s="91" t="s">
        <v>253</v>
      </c>
      <c r="C295" s="91" t="s">
        <v>875</v>
      </c>
      <c r="D295" s="92" t="s">
        <v>535</v>
      </c>
      <c r="E295" s="92">
        <v>2</v>
      </c>
      <c r="F295" s="61">
        <v>2</v>
      </c>
      <c r="G295" s="61"/>
      <c r="H295" s="61">
        <v>0</v>
      </c>
      <c r="I295" s="61">
        <f t="shared" si="15"/>
        <v>4</v>
      </c>
      <c r="J295" s="61">
        <f t="shared" si="16"/>
        <v>0</v>
      </c>
      <c r="K295" s="61"/>
      <c r="L295" s="103"/>
      <c r="M295" s="61"/>
    </row>
    <row r="296" spans="1:13" ht="21.75" customHeight="1">
      <c r="A296" s="102" t="s">
        <v>878</v>
      </c>
      <c r="B296" s="91" t="s">
        <v>253</v>
      </c>
      <c r="C296" s="104" t="s">
        <v>1054</v>
      </c>
      <c r="D296" s="92" t="s">
        <v>870</v>
      </c>
      <c r="E296" s="92">
        <v>1</v>
      </c>
      <c r="F296" s="61">
        <v>0</v>
      </c>
      <c r="G296" s="61"/>
      <c r="H296" s="61">
        <v>0</v>
      </c>
      <c r="I296" s="61">
        <f t="shared" si="15"/>
        <v>0</v>
      </c>
      <c r="J296" s="61">
        <f t="shared" si="16"/>
        <v>0</v>
      </c>
      <c r="K296" s="61"/>
      <c r="L296" s="103"/>
      <c r="M296" s="61"/>
    </row>
    <row r="297" spans="1:13" ht="21.75" customHeight="1">
      <c r="A297" s="102" t="s">
        <v>880</v>
      </c>
      <c r="B297" s="91" t="s">
        <v>232</v>
      </c>
      <c r="C297" s="91" t="s">
        <v>1107</v>
      </c>
      <c r="D297" s="92" t="s">
        <v>870</v>
      </c>
      <c r="E297" s="92">
        <v>1</v>
      </c>
      <c r="F297" s="61">
        <v>0</v>
      </c>
      <c r="G297" s="61"/>
      <c r="H297" s="61">
        <v>1</v>
      </c>
      <c r="I297" s="61">
        <f t="shared" si="15"/>
        <v>0</v>
      </c>
      <c r="J297" s="61">
        <f t="shared" si="16"/>
        <v>1</v>
      </c>
      <c r="K297" s="61"/>
      <c r="L297" s="103"/>
      <c r="M297" s="61"/>
    </row>
    <row r="298" spans="1:13" ht="21.75" customHeight="1">
      <c r="A298" s="102" t="s">
        <v>887</v>
      </c>
      <c r="B298" s="91" t="s">
        <v>227</v>
      </c>
      <c r="C298" s="91" t="s">
        <v>882</v>
      </c>
      <c r="D298" s="58" t="s">
        <v>476</v>
      </c>
      <c r="E298" s="58">
        <v>6</v>
      </c>
      <c r="F298" s="61">
        <v>0</v>
      </c>
      <c r="G298" s="61"/>
      <c r="H298" s="61">
        <v>1</v>
      </c>
      <c r="I298" s="61">
        <f t="shared" si="15"/>
        <v>0</v>
      </c>
      <c r="J298" s="61">
        <f t="shared" si="16"/>
        <v>6</v>
      </c>
      <c r="K298" s="61"/>
      <c r="L298" s="103"/>
      <c r="M298" s="61"/>
    </row>
    <row r="299" spans="1:13" ht="33.75" customHeight="1">
      <c r="A299" s="17"/>
      <c r="B299" s="4" t="s">
        <v>437</v>
      </c>
      <c r="C299" s="6" t="s">
        <v>1055</v>
      </c>
      <c r="D299" s="20"/>
      <c r="E299" s="20"/>
      <c r="F299" s="31"/>
      <c r="G299" s="31"/>
      <c r="H299" s="31"/>
      <c r="I299" s="31">
        <f t="shared" si="15"/>
        <v>0</v>
      </c>
      <c r="J299" s="31">
        <f t="shared" si="16"/>
        <v>0</v>
      </c>
      <c r="K299" s="31"/>
      <c r="L299" s="49"/>
      <c r="M299" s="31"/>
    </row>
    <row r="300" spans="1:13" ht="33.75" customHeight="1">
      <c r="A300" s="17" t="s">
        <v>933</v>
      </c>
      <c r="B300" s="4"/>
      <c r="C300" s="6"/>
      <c r="D300" s="20"/>
      <c r="E300" s="20"/>
      <c r="F300" s="31"/>
      <c r="G300" s="31"/>
      <c r="H300" s="31"/>
      <c r="I300" s="31"/>
      <c r="J300" s="31"/>
      <c r="K300" s="31"/>
      <c r="L300" s="49"/>
      <c r="M300" s="31"/>
    </row>
    <row r="301" spans="1:13" ht="18" customHeight="1">
      <c r="A301" s="17" t="s">
        <v>438</v>
      </c>
      <c r="B301" s="4" t="s">
        <v>437</v>
      </c>
      <c r="C301" s="4" t="s">
        <v>453</v>
      </c>
      <c r="D301" s="20" t="s">
        <v>476</v>
      </c>
      <c r="E301" s="20">
        <v>1</v>
      </c>
      <c r="F301" s="31">
        <v>0</v>
      </c>
      <c r="G301" s="31"/>
      <c r="H301" s="31">
        <v>1</v>
      </c>
      <c r="I301" s="31">
        <f aca="true" t="shared" si="17" ref="I301:I314">E301*F301</f>
        <v>0</v>
      </c>
      <c r="J301" s="31">
        <f aca="true" t="shared" si="18" ref="J301:J314">E301*H301</f>
        <v>1</v>
      </c>
      <c r="K301" s="31"/>
      <c r="L301" s="49"/>
      <c r="M301" s="31"/>
    </row>
    <row r="302" spans="1:13" ht="18" customHeight="1">
      <c r="A302" s="17" t="s">
        <v>439</v>
      </c>
      <c r="B302" s="4" t="s">
        <v>446</v>
      </c>
      <c r="C302" s="4" t="s">
        <v>454</v>
      </c>
      <c r="D302" s="20" t="s">
        <v>476</v>
      </c>
      <c r="E302" s="20">
        <v>1</v>
      </c>
      <c r="F302" s="31">
        <v>0</v>
      </c>
      <c r="G302" s="31"/>
      <c r="H302" s="31">
        <v>1</v>
      </c>
      <c r="I302" s="31">
        <f t="shared" si="17"/>
        <v>0</v>
      </c>
      <c r="J302" s="31">
        <f t="shared" si="18"/>
        <v>1</v>
      </c>
      <c r="K302" s="31"/>
      <c r="L302" s="49"/>
      <c r="M302" s="31"/>
    </row>
    <row r="303" spans="1:13" ht="18" customHeight="1">
      <c r="A303" s="17" t="s">
        <v>440</v>
      </c>
      <c r="B303" s="4" t="s">
        <v>447</v>
      </c>
      <c r="C303" s="4" t="s">
        <v>455</v>
      </c>
      <c r="D303" s="20" t="s">
        <v>476</v>
      </c>
      <c r="E303" s="20">
        <v>1</v>
      </c>
      <c r="F303" s="31">
        <v>0</v>
      </c>
      <c r="G303" s="31"/>
      <c r="H303" s="31">
        <v>1</v>
      </c>
      <c r="I303" s="31">
        <f t="shared" si="17"/>
        <v>0</v>
      </c>
      <c r="J303" s="31">
        <f t="shared" si="18"/>
        <v>1</v>
      </c>
      <c r="K303" s="31"/>
      <c r="L303" s="49"/>
      <c r="M303" s="31"/>
    </row>
    <row r="304" spans="1:13" ht="18" customHeight="1">
      <c r="A304" s="17" t="s">
        <v>441</v>
      </c>
      <c r="B304" s="4" t="s">
        <v>448</v>
      </c>
      <c r="C304" s="4" t="s">
        <v>456</v>
      </c>
      <c r="D304" s="20" t="s">
        <v>476</v>
      </c>
      <c r="E304" s="20">
        <v>1</v>
      </c>
      <c r="F304" s="31">
        <v>0</v>
      </c>
      <c r="G304" s="31"/>
      <c r="H304" s="31">
        <v>1</v>
      </c>
      <c r="I304" s="31">
        <f t="shared" si="17"/>
        <v>0</v>
      </c>
      <c r="J304" s="31">
        <f t="shared" si="18"/>
        <v>1</v>
      </c>
      <c r="K304" s="31"/>
      <c r="L304" s="49"/>
      <c r="M304" s="31"/>
    </row>
    <row r="305" spans="1:13" ht="18" customHeight="1">
      <c r="A305" s="17" t="s">
        <v>442</v>
      </c>
      <c r="B305" s="4" t="s">
        <v>449</v>
      </c>
      <c r="C305" s="4" t="s">
        <v>457</v>
      </c>
      <c r="D305" s="20" t="s">
        <v>476</v>
      </c>
      <c r="E305" s="20">
        <v>1</v>
      </c>
      <c r="F305" s="31">
        <v>0</v>
      </c>
      <c r="G305" s="31"/>
      <c r="H305" s="31">
        <v>1</v>
      </c>
      <c r="I305" s="31">
        <f t="shared" si="17"/>
        <v>0</v>
      </c>
      <c r="J305" s="31">
        <f t="shared" si="18"/>
        <v>1</v>
      </c>
      <c r="K305" s="31"/>
      <c r="L305" s="49"/>
      <c r="M305" s="31"/>
    </row>
    <row r="306" spans="1:13" ht="18" customHeight="1">
      <c r="A306" s="17" t="s">
        <v>443</v>
      </c>
      <c r="B306" s="4" t="s">
        <v>450</v>
      </c>
      <c r="C306" s="4" t="s">
        <v>458</v>
      </c>
      <c r="D306" s="20" t="s">
        <v>476</v>
      </c>
      <c r="E306" s="20">
        <v>1</v>
      </c>
      <c r="F306" s="31">
        <v>0</v>
      </c>
      <c r="G306" s="31"/>
      <c r="H306" s="31">
        <v>1</v>
      </c>
      <c r="I306" s="31">
        <f t="shared" si="17"/>
        <v>0</v>
      </c>
      <c r="J306" s="31">
        <f t="shared" si="18"/>
        <v>1</v>
      </c>
      <c r="K306" s="31"/>
      <c r="L306" s="49"/>
      <c r="M306" s="31"/>
    </row>
    <row r="307" spans="1:13" ht="18" customHeight="1">
      <c r="A307" s="17" t="s">
        <v>444</v>
      </c>
      <c r="B307" s="4" t="s">
        <v>451</v>
      </c>
      <c r="C307" s="4" t="s">
        <v>459</v>
      </c>
      <c r="D307" s="20" t="s">
        <v>476</v>
      </c>
      <c r="E307" s="20">
        <v>1</v>
      </c>
      <c r="F307" s="31">
        <v>0</v>
      </c>
      <c r="G307" s="31"/>
      <c r="H307" s="31">
        <v>1</v>
      </c>
      <c r="I307" s="31">
        <f t="shared" si="17"/>
        <v>0</v>
      </c>
      <c r="J307" s="31">
        <f t="shared" si="18"/>
        <v>1</v>
      </c>
      <c r="K307" s="31"/>
      <c r="L307" s="49"/>
      <c r="M307" s="31"/>
    </row>
    <row r="308" spans="1:13" ht="18" customHeight="1">
      <c r="A308" s="17" t="s">
        <v>445</v>
      </c>
      <c r="B308" s="4" t="s">
        <v>452</v>
      </c>
      <c r="C308" s="4" t="s">
        <v>460</v>
      </c>
      <c r="D308" s="20" t="s">
        <v>476</v>
      </c>
      <c r="E308" s="20">
        <v>1</v>
      </c>
      <c r="F308" s="31">
        <v>0</v>
      </c>
      <c r="G308" s="31"/>
      <c r="H308" s="31">
        <v>1</v>
      </c>
      <c r="I308" s="31">
        <f t="shared" si="17"/>
        <v>0</v>
      </c>
      <c r="J308" s="31">
        <f t="shared" si="18"/>
        <v>1</v>
      </c>
      <c r="K308" s="31"/>
      <c r="L308" s="49"/>
      <c r="M308" s="31"/>
    </row>
    <row r="309" spans="1:13" ht="18" customHeight="1">
      <c r="A309" s="17"/>
      <c r="B309" s="4"/>
      <c r="C309" s="4"/>
      <c r="D309" s="20"/>
      <c r="E309" s="20"/>
      <c r="F309" s="31"/>
      <c r="G309" s="31"/>
      <c r="H309" s="31"/>
      <c r="I309" s="31">
        <f t="shared" si="17"/>
        <v>0</v>
      </c>
      <c r="J309" s="31">
        <f t="shared" si="18"/>
        <v>0</v>
      </c>
      <c r="K309" s="31"/>
      <c r="L309" s="49"/>
      <c r="M309" s="31"/>
    </row>
    <row r="310" spans="1:13" ht="18" customHeight="1">
      <c r="A310" s="17" t="s">
        <v>461</v>
      </c>
      <c r="B310" s="4" t="s">
        <v>253</v>
      </c>
      <c r="C310" s="4" t="s">
        <v>1110</v>
      </c>
      <c r="D310" s="20" t="s">
        <v>476</v>
      </c>
      <c r="E310" s="20">
        <v>2</v>
      </c>
      <c r="F310" s="31">
        <v>2</v>
      </c>
      <c r="G310" s="31"/>
      <c r="H310" s="31">
        <v>0</v>
      </c>
      <c r="I310" s="31">
        <f t="shared" si="17"/>
        <v>4</v>
      </c>
      <c r="J310" s="31">
        <f t="shared" si="18"/>
        <v>0</v>
      </c>
      <c r="K310" s="31"/>
      <c r="L310" s="49"/>
      <c r="M310" s="31"/>
    </row>
    <row r="311" spans="1:13" ht="18" customHeight="1">
      <c r="A311" s="17" t="s">
        <v>463</v>
      </c>
      <c r="B311" s="4" t="s">
        <v>462</v>
      </c>
      <c r="C311" s="4" t="s">
        <v>884</v>
      </c>
      <c r="D311" s="20" t="s">
        <v>477</v>
      </c>
      <c r="E311" s="20">
        <v>3</v>
      </c>
      <c r="F311" s="31">
        <v>2</v>
      </c>
      <c r="G311" s="31"/>
      <c r="H311" s="31">
        <v>0</v>
      </c>
      <c r="I311" s="31">
        <f t="shared" si="17"/>
        <v>6</v>
      </c>
      <c r="J311" s="31">
        <f t="shared" si="18"/>
        <v>0</v>
      </c>
      <c r="K311" s="31"/>
      <c r="L311" s="49"/>
      <c r="M311" s="31"/>
    </row>
    <row r="312" spans="1:13" ht="18" customHeight="1">
      <c r="A312" s="17" t="s">
        <v>503</v>
      </c>
      <c r="B312" s="4" t="s">
        <v>464</v>
      </c>
      <c r="C312" s="4" t="s">
        <v>542</v>
      </c>
      <c r="D312" s="20" t="s">
        <v>519</v>
      </c>
      <c r="E312" s="20">
        <v>2</v>
      </c>
      <c r="F312" s="31">
        <v>0</v>
      </c>
      <c r="G312" s="31"/>
      <c r="H312" s="31">
        <v>1</v>
      </c>
      <c r="I312" s="31">
        <f t="shared" si="17"/>
        <v>0</v>
      </c>
      <c r="J312" s="31">
        <f t="shared" si="18"/>
        <v>2</v>
      </c>
      <c r="K312" s="31"/>
      <c r="L312" s="49"/>
      <c r="M312" s="31"/>
    </row>
    <row r="313" spans="1:13" ht="35.25" customHeight="1">
      <c r="A313" s="17" t="s">
        <v>504</v>
      </c>
      <c r="B313" s="4" t="s">
        <v>332</v>
      </c>
      <c r="C313" s="4" t="s">
        <v>677</v>
      </c>
      <c r="D313" s="20" t="s">
        <v>522</v>
      </c>
      <c r="E313" s="20">
        <v>1</v>
      </c>
      <c r="F313" s="31">
        <v>2</v>
      </c>
      <c r="G313" s="31"/>
      <c r="H313" s="31">
        <v>2</v>
      </c>
      <c r="I313" s="31">
        <f t="shared" si="17"/>
        <v>2</v>
      </c>
      <c r="J313" s="31">
        <f t="shared" si="18"/>
        <v>2</v>
      </c>
      <c r="K313" s="31"/>
      <c r="L313" s="49"/>
      <c r="M313" s="31"/>
    </row>
    <row r="314" spans="1:13" ht="15">
      <c r="A314" s="17" t="s">
        <v>885</v>
      </c>
      <c r="B314" s="91" t="s">
        <v>232</v>
      </c>
      <c r="C314" s="104" t="s">
        <v>1054</v>
      </c>
      <c r="D314" s="92" t="s">
        <v>870</v>
      </c>
      <c r="E314" s="92">
        <v>3</v>
      </c>
      <c r="F314" s="61">
        <v>0</v>
      </c>
      <c r="G314" s="61"/>
      <c r="H314" s="61">
        <v>1</v>
      </c>
      <c r="I314" s="61">
        <f t="shared" si="17"/>
        <v>0</v>
      </c>
      <c r="J314" s="61">
        <f t="shared" si="18"/>
        <v>3</v>
      </c>
      <c r="K314" s="31"/>
      <c r="L314" s="49"/>
      <c r="M314" s="31"/>
    </row>
    <row r="315" spans="1:13" ht="15">
      <c r="A315" s="17"/>
      <c r="B315" s="91"/>
      <c r="C315" s="4"/>
      <c r="D315" s="20"/>
      <c r="E315" s="20"/>
      <c r="F315" s="31"/>
      <c r="G315" s="31"/>
      <c r="H315" s="31"/>
      <c r="I315" s="31">
        <f>SUM(I236:I314)</f>
        <v>88</v>
      </c>
      <c r="J315" s="31">
        <f>SUM(J236:J314)</f>
        <v>114</v>
      </c>
      <c r="K315" s="31">
        <f>I315*1</f>
        <v>88</v>
      </c>
      <c r="L315" s="49">
        <f>J315*1</f>
        <v>114</v>
      </c>
      <c r="M315" s="31"/>
    </row>
    <row r="316" spans="1:13" ht="15">
      <c r="A316" s="17"/>
      <c r="B316" s="91"/>
      <c r="C316" s="4"/>
      <c r="D316" s="20"/>
      <c r="E316" s="20"/>
      <c r="F316" s="31"/>
      <c r="G316" s="31"/>
      <c r="H316" s="31"/>
      <c r="I316" s="31"/>
      <c r="J316" s="31"/>
      <c r="K316" s="31"/>
      <c r="L316" s="49"/>
      <c r="M316" s="31"/>
    </row>
    <row r="317" spans="1:13" ht="18" customHeight="1">
      <c r="A317" s="116" t="s">
        <v>475</v>
      </c>
      <c r="B317" s="111"/>
      <c r="C317" s="115" t="s">
        <v>968</v>
      </c>
      <c r="D317" s="20"/>
      <c r="E317" s="20"/>
      <c r="F317" s="31"/>
      <c r="G317" s="31"/>
      <c r="H317" s="31"/>
      <c r="I317" s="31"/>
      <c r="J317" s="31"/>
      <c r="K317" s="31"/>
      <c r="L317" s="49"/>
      <c r="M317" s="31"/>
    </row>
    <row r="318" spans="1:13" ht="54" customHeight="1">
      <c r="A318" s="17"/>
      <c r="B318" s="4"/>
      <c r="C318" s="6" t="s">
        <v>946</v>
      </c>
      <c r="D318" s="20"/>
      <c r="E318" s="20"/>
      <c r="F318" s="31"/>
      <c r="G318" s="31"/>
      <c r="H318" s="31"/>
      <c r="I318" s="31"/>
      <c r="J318" s="31"/>
      <c r="K318" s="31"/>
      <c r="L318" s="49"/>
      <c r="M318" s="31"/>
    </row>
    <row r="319" spans="1:13" ht="51" customHeight="1">
      <c r="A319" s="17">
        <v>9.1</v>
      </c>
      <c r="B319" s="4" t="s">
        <v>19</v>
      </c>
      <c r="C319" s="4" t="s">
        <v>947</v>
      </c>
      <c r="D319" s="20" t="s">
        <v>522</v>
      </c>
      <c r="E319" s="20">
        <v>2</v>
      </c>
      <c r="F319" s="31">
        <v>2</v>
      </c>
      <c r="G319" s="31"/>
      <c r="H319" s="31">
        <v>2</v>
      </c>
      <c r="I319" s="31">
        <f aca="true" t="shared" si="19" ref="I319:I325">E319*F319</f>
        <v>4</v>
      </c>
      <c r="J319" s="31">
        <f aca="true" t="shared" si="20" ref="J319:J325">E319*H319</f>
        <v>4</v>
      </c>
      <c r="K319" s="31"/>
      <c r="L319" s="49"/>
      <c r="M319" s="31"/>
    </row>
    <row r="320" spans="1:13" ht="19.5" customHeight="1">
      <c r="A320" s="17" t="s">
        <v>948</v>
      </c>
      <c r="B320" s="57" t="s">
        <v>929</v>
      </c>
      <c r="C320" s="89" t="s">
        <v>1109</v>
      </c>
      <c r="D320" s="58" t="s">
        <v>476</v>
      </c>
      <c r="E320" s="58">
        <v>18</v>
      </c>
      <c r="F320" s="59">
        <v>0</v>
      </c>
      <c r="G320" s="59"/>
      <c r="H320" s="59">
        <v>0.5</v>
      </c>
      <c r="I320" s="59">
        <f t="shared" si="19"/>
        <v>0</v>
      </c>
      <c r="J320" s="31">
        <f t="shared" si="20"/>
        <v>9</v>
      </c>
      <c r="K320" s="31"/>
      <c r="L320" s="49"/>
      <c r="M320" s="31"/>
    </row>
    <row r="321" spans="1:13" ht="18" customHeight="1">
      <c r="A321" s="17" t="s">
        <v>949</v>
      </c>
      <c r="B321" s="4" t="s">
        <v>227</v>
      </c>
      <c r="C321" s="4" t="s">
        <v>468</v>
      </c>
      <c r="D321" s="20" t="s">
        <v>477</v>
      </c>
      <c r="E321" s="20">
        <v>25</v>
      </c>
      <c r="F321" s="31">
        <v>0</v>
      </c>
      <c r="G321" s="31"/>
      <c r="H321" s="31">
        <v>0.5</v>
      </c>
      <c r="I321" s="31">
        <f t="shared" si="19"/>
        <v>0</v>
      </c>
      <c r="J321" s="31">
        <f t="shared" si="20"/>
        <v>12.5</v>
      </c>
      <c r="K321" s="31"/>
      <c r="L321" s="49"/>
      <c r="M321" s="31"/>
    </row>
    <row r="322" spans="1:13" ht="18" customHeight="1">
      <c r="A322" s="17" t="s">
        <v>951</v>
      </c>
      <c r="B322" s="4" t="s">
        <v>227</v>
      </c>
      <c r="C322" s="4" t="s">
        <v>252</v>
      </c>
      <c r="D322" s="20" t="s">
        <v>477</v>
      </c>
      <c r="E322" s="20">
        <v>2</v>
      </c>
      <c r="F322" s="31">
        <v>0</v>
      </c>
      <c r="G322" s="31"/>
      <c r="H322" s="31">
        <v>1</v>
      </c>
      <c r="I322" s="31">
        <f t="shared" si="19"/>
        <v>0</v>
      </c>
      <c r="J322" s="31">
        <f t="shared" si="20"/>
        <v>2</v>
      </c>
      <c r="K322" s="31"/>
      <c r="L322" s="49"/>
      <c r="M322" s="31"/>
    </row>
    <row r="323" spans="1:13" ht="18" customHeight="1">
      <c r="A323" s="17" t="s">
        <v>952</v>
      </c>
      <c r="B323" s="4" t="s">
        <v>950</v>
      </c>
      <c r="C323" s="4" t="s">
        <v>467</v>
      </c>
      <c r="D323" s="20" t="s">
        <v>476</v>
      </c>
      <c r="E323" s="58">
        <v>7</v>
      </c>
      <c r="F323" s="59">
        <v>2</v>
      </c>
      <c r="G323" s="59"/>
      <c r="H323" s="59">
        <v>0</v>
      </c>
      <c r="I323" s="59">
        <f t="shared" si="19"/>
        <v>14</v>
      </c>
      <c r="J323" s="59">
        <f t="shared" si="20"/>
        <v>0</v>
      </c>
      <c r="K323" s="31"/>
      <c r="L323" s="49"/>
      <c r="M323" s="31"/>
    </row>
    <row r="324" spans="1:13" ht="18" customHeight="1">
      <c r="A324" s="17" t="s">
        <v>953</v>
      </c>
      <c r="B324" s="91" t="s">
        <v>232</v>
      </c>
      <c r="C324" s="104" t="s">
        <v>1054</v>
      </c>
      <c r="D324" s="92" t="s">
        <v>870</v>
      </c>
      <c r="E324" s="92">
        <v>1</v>
      </c>
      <c r="F324" s="61">
        <v>0</v>
      </c>
      <c r="G324" s="61"/>
      <c r="H324" s="61">
        <v>2</v>
      </c>
      <c r="I324" s="61">
        <f t="shared" si="19"/>
        <v>0</v>
      </c>
      <c r="J324" s="61">
        <f t="shared" si="20"/>
        <v>2</v>
      </c>
      <c r="K324" s="31"/>
      <c r="L324" s="49"/>
      <c r="M324" s="31"/>
    </row>
    <row r="325" spans="1:13" ht="18" customHeight="1">
      <c r="A325" s="17" t="s">
        <v>954</v>
      </c>
      <c r="B325" s="91" t="s">
        <v>943</v>
      </c>
      <c r="C325" s="91" t="s">
        <v>1108</v>
      </c>
      <c r="D325" s="92" t="s">
        <v>870</v>
      </c>
      <c r="E325" s="92">
        <v>1</v>
      </c>
      <c r="F325" s="61">
        <v>0</v>
      </c>
      <c r="G325" s="61"/>
      <c r="H325" s="61">
        <v>1</v>
      </c>
      <c r="I325" s="61">
        <f t="shared" si="19"/>
        <v>0</v>
      </c>
      <c r="J325" s="61">
        <f t="shared" si="20"/>
        <v>1</v>
      </c>
      <c r="K325" s="31"/>
      <c r="L325" s="49"/>
      <c r="M325" s="31"/>
    </row>
    <row r="326" spans="1:13" ht="18" customHeight="1">
      <c r="A326" s="17"/>
      <c r="B326" s="91"/>
      <c r="C326" s="91"/>
      <c r="D326" s="92"/>
      <c r="E326" s="92"/>
      <c r="F326" s="61"/>
      <c r="G326" s="61"/>
      <c r="H326" s="61"/>
      <c r="I326" s="61"/>
      <c r="J326" s="61"/>
      <c r="K326" s="31"/>
      <c r="L326" s="49"/>
      <c r="M326" s="31"/>
    </row>
    <row r="327" spans="1:13" ht="98.25" customHeight="1">
      <c r="A327" s="17"/>
      <c r="B327" s="4"/>
      <c r="C327" s="6" t="s">
        <v>988</v>
      </c>
      <c r="D327" s="20"/>
      <c r="E327" s="20"/>
      <c r="F327" s="31"/>
      <c r="G327" s="31"/>
      <c r="H327" s="31"/>
      <c r="I327" s="31"/>
      <c r="J327" s="31"/>
      <c r="K327" s="31"/>
      <c r="L327" s="49"/>
      <c r="M327" s="31"/>
    </row>
    <row r="328" spans="1:13" ht="48.75" customHeight="1">
      <c r="A328" s="17" t="s">
        <v>970</v>
      </c>
      <c r="B328" s="4" t="s">
        <v>20</v>
      </c>
      <c r="C328" s="4" t="s">
        <v>971</v>
      </c>
      <c r="D328" s="20" t="s">
        <v>476</v>
      </c>
      <c r="E328" s="20">
        <v>2</v>
      </c>
      <c r="F328" s="31">
        <v>4</v>
      </c>
      <c r="G328" s="31"/>
      <c r="H328" s="31">
        <v>1</v>
      </c>
      <c r="I328" s="31">
        <f aca="true" t="shared" si="21" ref="I328:I333">E328*F328</f>
        <v>8</v>
      </c>
      <c r="J328" s="31">
        <f aca="true" t="shared" si="22" ref="J328:J333">E328*H328</f>
        <v>2</v>
      </c>
      <c r="K328" s="31"/>
      <c r="L328" s="49"/>
      <c r="M328" s="31"/>
    </row>
    <row r="329" spans="1:13" ht="15">
      <c r="A329" s="17" t="s">
        <v>972</v>
      </c>
      <c r="B329" s="4" t="s">
        <v>929</v>
      </c>
      <c r="C329" s="89" t="s">
        <v>34</v>
      </c>
      <c r="D329" s="58" t="s">
        <v>476</v>
      </c>
      <c r="E329" s="58">
        <v>8</v>
      </c>
      <c r="F329" s="59">
        <v>0</v>
      </c>
      <c r="G329" s="59"/>
      <c r="H329" s="59">
        <v>0.5</v>
      </c>
      <c r="I329" s="59">
        <f t="shared" si="21"/>
        <v>0</v>
      </c>
      <c r="J329" s="31">
        <f t="shared" si="22"/>
        <v>4</v>
      </c>
      <c r="K329" s="31"/>
      <c r="L329" s="49"/>
      <c r="M329" s="31"/>
    </row>
    <row r="330" spans="1:13" ht="15">
      <c r="A330" s="17" t="s">
        <v>973</v>
      </c>
      <c r="B330" s="91" t="s">
        <v>232</v>
      </c>
      <c r="C330" s="104" t="s">
        <v>1054</v>
      </c>
      <c r="D330" s="92" t="s">
        <v>870</v>
      </c>
      <c r="E330" s="92">
        <v>1</v>
      </c>
      <c r="F330" s="61">
        <v>0</v>
      </c>
      <c r="G330" s="61"/>
      <c r="H330" s="61">
        <v>1</v>
      </c>
      <c r="I330" s="61">
        <f t="shared" si="21"/>
        <v>0</v>
      </c>
      <c r="J330" s="61">
        <f t="shared" si="22"/>
        <v>1</v>
      </c>
      <c r="K330" s="31"/>
      <c r="L330" s="49"/>
      <c r="M330" s="31"/>
    </row>
    <row r="331" spans="1:13" ht="15">
      <c r="A331" s="17" t="s">
        <v>974</v>
      </c>
      <c r="B331" s="91" t="s">
        <v>943</v>
      </c>
      <c r="C331" s="91" t="s">
        <v>881</v>
      </c>
      <c r="D331" s="92" t="s">
        <v>870</v>
      </c>
      <c r="E331" s="92">
        <v>1</v>
      </c>
      <c r="F331" s="61">
        <v>0</v>
      </c>
      <c r="G331" s="61"/>
      <c r="H331" s="61">
        <v>1</v>
      </c>
      <c r="I331" s="61">
        <f t="shared" si="21"/>
        <v>0</v>
      </c>
      <c r="J331" s="61">
        <f t="shared" si="22"/>
        <v>1</v>
      </c>
      <c r="K331" s="31"/>
      <c r="L331" s="49"/>
      <c r="M331" s="31"/>
    </row>
    <row r="332" spans="1:13" ht="15">
      <c r="A332" s="17" t="s">
        <v>975</v>
      </c>
      <c r="B332" s="4" t="s">
        <v>227</v>
      </c>
      <c r="C332" s="4" t="s">
        <v>468</v>
      </c>
      <c r="D332" s="20" t="s">
        <v>477</v>
      </c>
      <c r="E332" s="20">
        <v>17</v>
      </c>
      <c r="F332" s="31">
        <v>0</v>
      </c>
      <c r="G332" s="31"/>
      <c r="H332" s="31">
        <v>0.5</v>
      </c>
      <c r="I332" s="31">
        <f t="shared" si="21"/>
        <v>0</v>
      </c>
      <c r="J332" s="31">
        <f t="shared" si="22"/>
        <v>8.5</v>
      </c>
      <c r="K332" s="31"/>
      <c r="L332" s="49"/>
      <c r="M332" s="31"/>
    </row>
    <row r="333" spans="1:13" ht="15">
      <c r="A333" s="17" t="s">
        <v>992</v>
      </c>
      <c r="B333" s="4" t="s">
        <v>25</v>
      </c>
      <c r="C333" s="4" t="s">
        <v>993</v>
      </c>
      <c r="D333" s="20" t="s">
        <v>476</v>
      </c>
      <c r="E333" s="20">
        <v>1</v>
      </c>
      <c r="F333" s="31">
        <v>0</v>
      </c>
      <c r="G333" s="31"/>
      <c r="H333" s="31">
        <v>0.5</v>
      </c>
      <c r="I333" s="31">
        <f t="shared" si="21"/>
        <v>0</v>
      </c>
      <c r="J333" s="31">
        <f t="shared" si="22"/>
        <v>0.5</v>
      </c>
      <c r="K333" s="31"/>
      <c r="L333" s="49"/>
      <c r="M333" s="31"/>
    </row>
    <row r="334" spans="1:13" ht="84" customHeight="1">
      <c r="A334" s="17"/>
      <c r="B334" s="4"/>
      <c r="C334" s="6" t="s">
        <v>987</v>
      </c>
      <c r="D334" s="20"/>
      <c r="E334" s="20"/>
      <c r="F334" s="31"/>
      <c r="G334" s="31"/>
      <c r="H334" s="31"/>
      <c r="I334" s="31"/>
      <c r="J334" s="31"/>
      <c r="K334" s="31"/>
      <c r="L334" s="49"/>
      <c r="M334" s="31"/>
    </row>
    <row r="335" spans="1:13" ht="42.75">
      <c r="A335" s="17" t="s">
        <v>969</v>
      </c>
      <c r="B335" s="4" t="s">
        <v>332</v>
      </c>
      <c r="C335" s="4" t="s">
        <v>976</v>
      </c>
      <c r="D335" s="20" t="s">
        <v>522</v>
      </c>
      <c r="E335" s="20">
        <v>2</v>
      </c>
      <c r="F335" s="31">
        <v>4</v>
      </c>
      <c r="G335" s="31"/>
      <c r="H335" s="31">
        <v>1</v>
      </c>
      <c r="I335" s="31">
        <f>E335*F335</f>
        <v>8</v>
      </c>
      <c r="J335" s="31">
        <f>E335*H335</f>
        <v>2</v>
      </c>
      <c r="K335" s="31"/>
      <c r="L335" s="49"/>
      <c r="M335" s="31"/>
    </row>
    <row r="336" spans="1:13" ht="15">
      <c r="A336" s="17" t="s">
        <v>977</v>
      </c>
      <c r="B336" s="4" t="s">
        <v>929</v>
      </c>
      <c r="C336" s="89" t="s">
        <v>34</v>
      </c>
      <c r="D336" s="58" t="s">
        <v>476</v>
      </c>
      <c r="E336" s="58">
        <v>8</v>
      </c>
      <c r="F336" s="59">
        <v>0</v>
      </c>
      <c r="G336" s="59"/>
      <c r="H336" s="59">
        <v>0.5</v>
      </c>
      <c r="I336" s="59">
        <f>E336*F336</f>
        <v>0</v>
      </c>
      <c r="J336" s="31">
        <f>E336*H336</f>
        <v>4</v>
      </c>
      <c r="K336" s="31"/>
      <c r="L336" s="49"/>
      <c r="M336" s="31"/>
    </row>
    <row r="337" spans="1:13" ht="15">
      <c r="A337" s="17" t="s">
        <v>978</v>
      </c>
      <c r="B337" s="91" t="s">
        <v>232</v>
      </c>
      <c r="C337" s="104" t="s">
        <v>1054</v>
      </c>
      <c r="D337" s="92" t="s">
        <v>870</v>
      </c>
      <c r="E337" s="92">
        <v>1</v>
      </c>
      <c r="F337" s="61">
        <v>0</v>
      </c>
      <c r="G337" s="61"/>
      <c r="H337" s="61">
        <v>1</v>
      </c>
      <c r="I337" s="61">
        <f>E337*F337</f>
        <v>0</v>
      </c>
      <c r="J337" s="61">
        <f>E337*H337</f>
        <v>1</v>
      </c>
      <c r="K337" s="31"/>
      <c r="L337" s="49"/>
      <c r="M337" s="31"/>
    </row>
    <row r="338" spans="1:13" ht="15">
      <c r="A338" s="17" t="s">
        <v>979</v>
      </c>
      <c r="B338" s="91" t="s">
        <v>943</v>
      </c>
      <c r="C338" s="91" t="s">
        <v>1107</v>
      </c>
      <c r="D338" s="92" t="s">
        <v>870</v>
      </c>
      <c r="E338" s="92">
        <v>1</v>
      </c>
      <c r="F338" s="61">
        <v>0</v>
      </c>
      <c r="G338" s="61"/>
      <c r="H338" s="61">
        <v>1</v>
      </c>
      <c r="I338" s="61">
        <f>E338*F338</f>
        <v>0</v>
      </c>
      <c r="J338" s="61">
        <f>E338*H338</f>
        <v>1</v>
      </c>
      <c r="K338" s="31"/>
      <c r="L338" s="49"/>
      <c r="M338" s="31"/>
    </row>
    <row r="339" spans="1:13" ht="18" customHeight="1">
      <c r="A339" s="17" t="s">
        <v>980</v>
      </c>
      <c r="B339" s="4" t="s">
        <v>227</v>
      </c>
      <c r="C339" s="4" t="s">
        <v>468</v>
      </c>
      <c r="D339" s="20" t="s">
        <v>477</v>
      </c>
      <c r="E339" s="20">
        <v>17</v>
      </c>
      <c r="F339" s="31">
        <v>0</v>
      </c>
      <c r="G339" s="31"/>
      <c r="H339" s="31">
        <v>0.5</v>
      </c>
      <c r="I339" s="31">
        <f>E339*F339</f>
        <v>0</v>
      </c>
      <c r="J339" s="31">
        <f>E339*H339</f>
        <v>8.5</v>
      </c>
      <c r="K339" s="31"/>
      <c r="L339" s="49"/>
      <c r="M339" s="31"/>
    </row>
    <row r="340" spans="1:13" ht="18" customHeight="1">
      <c r="A340" s="17"/>
      <c r="B340" s="4"/>
      <c r="C340" s="4"/>
      <c r="D340" s="20"/>
      <c r="E340" s="20"/>
      <c r="F340" s="31"/>
      <c r="G340" s="31"/>
      <c r="H340" s="31"/>
      <c r="I340" s="31"/>
      <c r="J340" s="31"/>
      <c r="K340" s="31"/>
      <c r="L340" s="49"/>
      <c r="M340" s="31"/>
    </row>
    <row r="341" spans="1:13" ht="60" customHeight="1">
      <c r="A341" s="17" t="s">
        <v>981</v>
      </c>
      <c r="B341" s="4" t="s">
        <v>23</v>
      </c>
      <c r="C341" s="4" t="s">
        <v>982</v>
      </c>
      <c r="D341" s="20" t="s">
        <v>522</v>
      </c>
      <c r="E341" s="20">
        <v>2</v>
      </c>
      <c r="F341" s="31">
        <v>4</v>
      </c>
      <c r="G341" s="31"/>
      <c r="H341" s="31">
        <v>1</v>
      </c>
      <c r="I341" s="31">
        <f>E341*F341</f>
        <v>8</v>
      </c>
      <c r="J341" s="31">
        <f>E341*H341</f>
        <v>2</v>
      </c>
      <c r="K341" s="31"/>
      <c r="L341" s="49"/>
      <c r="M341" s="31"/>
    </row>
    <row r="342" spans="1:13" ht="15">
      <c r="A342" s="17" t="s">
        <v>983</v>
      </c>
      <c r="B342" s="4" t="s">
        <v>929</v>
      </c>
      <c r="C342" s="89" t="s">
        <v>34</v>
      </c>
      <c r="D342" s="58" t="s">
        <v>476</v>
      </c>
      <c r="E342" s="58">
        <v>13</v>
      </c>
      <c r="F342" s="59">
        <v>0</v>
      </c>
      <c r="G342" s="59"/>
      <c r="H342" s="59">
        <v>0.5</v>
      </c>
      <c r="I342" s="59">
        <f>E342*F342</f>
        <v>0</v>
      </c>
      <c r="J342" s="31">
        <f>E342*H342</f>
        <v>6.5</v>
      </c>
      <c r="K342" s="31"/>
      <c r="L342" s="49"/>
      <c r="M342" s="31"/>
    </row>
    <row r="343" spans="1:13" ht="15">
      <c r="A343" s="17" t="s">
        <v>984</v>
      </c>
      <c r="B343" s="91" t="s">
        <v>232</v>
      </c>
      <c r="C343" s="104" t="s">
        <v>1054</v>
      </c>
      <c r="D343" s="92" t="s">
        <v>870</v>
      </c>
      <c r="E343" s="92">
        <v>1</v>
      </c>
      <c r="F343" s="61">
        <v>0</v>
      </c>
      <c r="G343" s="61"/>
      <c r="H343" s="61">
        <v>1</v>
      </c>
      <c r="I343" s="61">
        <f>E343*F343</f>
        <v>0</v>
      </c>
      <c r="J343" s="61">
        <f>E343*H343</f>
        <v>1</v>
      </c>
      <c r="K343" s="31"/>
      <c r="L343" s="49"/>
      <c r="M343" s="31"/>
    </row>
    <row r="344" spans="1:13" ht="15">
      <c r="A344" s="17" t="s">
        <v>985</v>
      </c>
      <c r="B344" s="91" t="s">
        <v>943</v>
      </c>
      <c r="C344" s="91" t="s">
        <v>881</v>
      </c>
      <c r="D344" s="92" t="s">
        <v>870</v>
      </c>
      <c r="E344" s="92">
        <v>1</v>
      </c>
      <c r="F344" s="61">
        <v>0</v>
      </c>
      <c r="G344" s="61"/>
      <c r="H344" s="61">
        <v>1</v>
      </c>
      <c r="I344" s="61">
        <f>E344*F344</f>
        <v>0</v>
      </c>
      <c r="J344" s="61">
        <f>E344*H344</f>
        <v>1</v>
      </c>
      <c r="K344" s="31"/>
      <c r="L344" s="49"/>
      <c r="M344" s="31"/>
    </row>
    <row r="345" spans="1:13" ht="15">
      <c r="A345" s="17" t="s">
        <v>986</v>
      </c>
      <c r="B345" s="4" t="s">
        <v>227</v>
      </c>
      <c r="C345" s="4" t="s">
        <v>468</v>
      </c>
      <c r="D345" s="20" t="s">
        <v>477</v>
      </c>
      <c r="E345" s="20">
        <v>11</v>
      </c>
      <c r="F345" s="31">
        <v>0</v>
      </c>
      <c r="G345" s="31"/>
      <c r="H345" s="31">
        <v>0.5</v>
      </c>
      <c r="I345" s="31">
        <f>E345*F345</f>
        <v>0</v>
      </c>
      <c r="J345" s="31">
        <f>E345*H345</f>
        <v>5.5</v>
      </c>
      <c r="K345" s="31"/>
      <c r="L345" s="49"/>
      <c r="M345" s="31"/>
    </row>
    <row r="346" spans="1:13" ht="18" customHeight="1">
      <c r="A346" s="17"/>
      <c r="B346" s="4"/>
      <c r="C346" s="4"/>
      <c r="D346" s="20"/>
      <c r="E346" s="20"/>
      <c r="F346" s="31"/>
      <c r="G346" s="31"/>
      <c r="H346" s="31"/>
      <c r="I346" s="31"/>
      <c r="J346" s="31"/>
      <c r="K346" s="31"/>
      <c r="L346" s="49"/>
      <c r="M346" s="31"/>
    </row>
    <row r="347" spans="1:13" ht="39.75" customHeight="1">
      <c r="A347" s="17"/>
      <c r="B347" s="4"/>
      <c r="C347" s="6" t="s">
        <v>989</v>
      </c>
      <c r="D347" s="20" t="s">
        <v>522</v>
      </c>
      <c r="E347" s="92">
        <v>1</v>
      </c>
      <c r="F347" s="61">
        <v>0</v>
      </c>
      <c r="G347" s="61"/>
      <c r="H347" s="61">
        <v>1</v>
      </c>
      <c r="I347" s="61">
        <f aca="true" t="shared" si="23" ref="I347:I354">E347*F347</f>
        <v>0</v>
      </c>
      <c r="J347" s="61">
        <f aca="true" t="shared" si="24" ref="J347:J354">E347*H347</f>
        <v>1</v>
      </c>
      <c r="K347" s="31"/>
      <c r="L347" s="49"/>
      <c r="M347" s="31"/>
    </row>
    <row r="348" spans="1:13" ht="35.25" customHeight="1">
      <c r="A348" s="17" t="s">
        <v>990</v>
      </c>
      <c r="B348" s="4"/>
      <c r="C348" s="4" t="s">
        <v>991</v>
      </c>
      <c r="D348" s="20" t="s">
        <v>522</v>
      </c>
      <c r="E348" s="20">
        <v>1</v>
      </c>
      <c r="F348" s="31">
        <v>2</v>
      </c>
      <c r="G348" s="31"/>
      <c r="H348" s="31">
        <v>2</v>
      </c>
      <c r="I348" s="31">
        <f t="shared" si="23"/>
        <v>2</v>
      </c>
      <c r="J348" s="31">
        <f t="shared" si="24"/>
        <v>2</v>
      </c>
      <c r="K348" s="31"/>
      <c r="L348" s="49"/>
      <c r="M348" s="31"/>
    </row>
    <row r="349" spans="1:13" ht="15">
      <c r="A349" s="17" t="s">
        <v>1001</v>
      </c>
      <c r="B349" s="91" t="s">
        <v>232</v>
      </c>
      <c r="C349" s="104" t="s">
        <v>879</v>
      </c>
      <c r="D349" s="92" t="s">
        <v>870</v>
      </c>
      <c r="E349" s="92">
        <v>1</v>
      </c>
      <c r="F349" s="61">
        <v>0</v>
      </c>
      <c r="G349" s="61"/>
      <c r="H349" s="61">
        <v>1</v>
      </c>
      <c r="I349" s="61">
        <f t="shared" si="23"/>
        <v>0</v>
      </c>
      <c r="J349" s="61">
        <f t="shared" si="24"/>
        <v>1</v>
      </c>
      <c r="K349" s="31"/>
      <c r="L349" s="49"/>
      <c r="M349" s="31"/>
    </row>
    <row r="350" spans="1:13" ht="30.75">
      <c r="A350" s="17" t="s">
        <v>996</v>
      </c>
      <c r="B350" s="4" t="s">
        <v>405</v>
      </c>
      <c r="C350" s="4" t="s">
        <v>406</v>
      </c>
      <c r="D350" s="20" t="s">
        <v>476</v>
      </c>
      <c r="E350" s="20">
        <v>1</v>
      </c>
      <c r="F350" s="31">
        <v>0</v>
      </c>
      <c r="G350" s="31"/>
      <c r="H350" s="31">
        <v>1</v>
      </c>
      <c r="I350" s="31">
        <f t="shared" si="23"/>
        <v>0</v>
      </c>
      <c r="J350" s="31">
        <f t="shared" si="24"/>
        <v>1</v>
      </c>
      <c r="K350" s="31"/>
      <c r="L350" s="49"/>
      <c r="M350" s="31"/>
    </row>
    <row r="351" spans="1:13" ht="30.75">
      <c r="A351" s="17" t="s">
        <v>997</v>
      </c>
      <c r="B351" s="4" t="s">
        <v>407</v>
      </c>
      <c r="C351" s="4" t="s">
        <v>410</v>
      </c>
      <c r="D351" s="20" t="s">
        <v>476</v>
      </c>
      <c r="E351" s="20">
        <v>2</v>
      </c>
      <c r="F351" s="31">
        <v>0</v>
      </c>
      <c r="G351" s="31"/>
      <c r="H351" s="31">
        <v>1</v>
      </c>
      <c r="I351" s="31">
        <f t="shared" si="23"/>
        <v>0</v>
      </c>
      <c r="J351" s="31">
        <f t="shared" si="24"/>
        <v>2</v>
      </c>
      <c r="K351" s="31"/>
      <c r="L351" s="49"/>
      <c r="M351" s="31"/>
    </row>
    <row r="352" spans="1:13" ht="30.75">
      <c r="A352" s="17" t="s">
        <v>998</v>
      </c>
      <c r="B352" s="4" t="s">
        <v>408</v>
      </c>
      <c r="C352" s="4" t="s">
        <v>411</v>
      </c>
      <c r="D352" s="20" t="s">
        <v>476</v>
      </c>
      <c r="E352" s="20">
        <v>2</v>
      </c>
      <c r="F352" s="31">
        <v>0</v>
      </c>
      <c r="G352" s="31"/>
      <c r="H352" s="31">
        <v>1</v>
      </c>
      <c r="I352" s="31">
        <f t="shared" si="23"/>
        <v>0</v>
      </c>
      <c r="J352" s="31">
        <f t="shared" si="24"/>
        <v>2</v>
      </c>
      <c r="K352" s="31"/>
      <c r="L352" s="49"/>
      <c r="M352" s="31"/>
    </row>
    <row r="353" spans="1:13" ht="30.75">
      <c r="A353" s="17" t="s">
        <v>999</v>
      </c>
      <c r="B353" s="4" t="s">
        <v>409</v>
      </c>
      <c r="C353" s="4" t="s">
        <v>413</v>
      </c>
      <c r="D353" s="20" t="s">
        <v>476</v>
      </c>
      <c r="E353" s="20">
        <v>2</v>
      </c>
      <c r="F353" s="31">
        <v>0</v>
      </c>
      <c r="G353" s="31"/>
      <c r="H353" s="31">
        <v>1</v>
      </c>
      <c r="I353" s="31">
        <f t="shared" si="23"/>
        <v>0</v>
      </c>
      <c r="J353" s="31">
        <f t="shared" si="24"/>
        <v>2</v>
      </c>
      <c r="K353" s="31"/>
      <c r="L353" s="49"/>
      <c r="M353" s="31"/>
    </row>
    <row r="354" spans="1:13" ht="30.75">
      <c r="A354" s="17" t="s">
        <v>1000</v>
      </c>
      <c r="B354" s="4" t="s">
        <v>412</v>
      </c>
      <c r="C354" s="4" t="s">
        <v>413</v>
      </c>
      <c r="D354" s="20" t="s">
        <v>476</v>
      </c>
      <c r="E354" s="20">
        <v>2</v>
      </c>
      <c r="F354" s="31">
        <v>0</v>
      </c>
      <c r="G354" s="31"/>
      <c r="H354" s="31">
        <v>1</v>
      </c>
      <c r="I354" s="31">
        <f t="shared" si="23"/>
        <v>0</v>
      </c>
      <c r="J354" s="31">
        <f t="shared" si="24"/>
        <v>2</v>
      </c>
      <c r="K354" s="31"/>
      <c r="L354" s="49"/>
      <c r="M354" s="31"/>
    </row>
    <row r="355" spans="1:13" ht="40.5">
      <c r="A355" s="17"/>
      <c r="B355" s="4"/>
      <c r="C355" s="115" t="s">
        <v>994</v>
      </c>
      <c r="D355" s="20"/>
      <c r="E355" s="20"/>
      <c r="F355" s="31"/>
      <c r="G355" s="31"/>
      <c r="H355" s="31"/>
      <c r="I355" s="31"/>
      <c r="J355" s="31"/>
      <c r="K355" s="31"/>
      <c r="L355" s="49"/>
      <c r="M355" s="31"/>
    </row>
    <row r="356" spans="1:13" ht="46.5">
      <c r="A356" s="17" t="s">
        <v>402</v>
      </c>
      <c r="B356" s="4" t="s">
        <v>1002</v>
      </c>
      <c r="C356" s="4" t="s">
        <v>995</v>
      </c>
      <c r="D356" s="20" t="s">
        <v>522</v>
      </c>
      <c r="E356" s="20">
        <v>1</v>
      </c>
      <c r="F356" s="31">
        <v>2</v>
      </c>
      <c r="G356" s="31"/>
      <c r="H356" s="31">
        <v>2</v>
      </c>
      <c r="I356" s="31">
        <f aca="true" t="shared" si="25" ref="I356:I363">E356*F356</f>
        <v>2</v>
      </c>
      <c r="J356" s="31">
        <f aca="true" t="shared" si="26" ref="J356:J363">E356*H356</f>
        <v>2</v>
      </c>
      <c r="K356" s="31"/>
      <c r="L356" s="49"/>
      <c r="M356" s="31"/>
    </row>
    <row r="357" spans="1:13" ht="15">
      <c r="A357" s="17" t="s">
        <v>1003</v>
      </c>
      <c r="B357" s="4" t="s">
        <v>929</v>
      </c>
      <c r="C357" s="89" t="s">
        <v>34</v>
      </c>
      <c r="D357" s="58" t="s">
        <v>476</v>
      </c>
      <c r="E357" s="58">
        <v>6</v>
      </c>
      <c r="F357" s="59">
        <v>0</v>
      </c>
      <c r="G357" s="59"/>
      <c r="H357" s="59">
        <v>0.5</v>
      </c>
      <c r="I357" s="59">
        <f t="shared" si="25"/>
        <v>0</v>
      </c>
      <c r="J357" s="31">
        <f t="shared" si="26"/>
        <v>3</v>
      </c>
      <c r="K357" s="31"/>
      <c r="L357" s="49"/>
      <c r="M357" s="31"/>
    </row>
    <row r="358" spans="1:13" ht="15">
      <c r="A358" s="17" t="s">
        <v>1004</v>
      </c>
      <c r="B358" s="4" t="s">
        <v>227</v>
      </c>
      <c r="C358" s="4" t="s">
        <v>468</v>
      </c>
      <c r="D358" s="20" t="s">
        <v>477</v>
      </c>
      <c r="E358" s="20">
        <v>10</v>
      </c>
      <c r="F358" s="31">
        <v>0</v>
      </c>
      <c r="G358" s="31"/>
      <c r="H358" s="31">
        <v>1</v>
      </c>
      <c r="I358" s="31">
        <f t="shared" si="25"/>
        <v>0</v>
      </c>
      <c r="J358" s="31">
        <f t="shared" si="26"/>
        <v>10</v>
      </c>
      <c r="K358" s="31"/>
      <c r="L358" s="49"/>
      <c r="M358" s="31"/>
    </row>
    <row r="359" spans="1:13" ht="15">
      <c r="A359" s="17" t="s">
        <v>1005</v>
      </c>
      <c r="B359" s="4" t="s">
        <v>253</v>
      </c>
      <c r="C359" s="4" t="s">
        <v>1006</v>
      </c>
      <c r="D359" s="20" t="s">
        <v>476</v>
      </c>
      <c r="E359" s="20">
        <v>1</v>
      </c>
      <c r="F359" s="31">
        <v>2</v>
      </c>
      <c r="G359" s="31"/>
      <c r="H359" s="31">
        <v>0</v>
      </c>
      <c r="I359" s="31">
        <f t="shared" si="25"/>
        <v>2</v>
      </c>
      <c r="J359" s="31">
        <f t="shared" si="26"/>
        <v>0</v>
      </c>
      <c r="K359" s="31"/>
      <c r="L359" s="49"/>
      <c r="M359" s="31"/>
    </row>
    <row r="360" spans="1:13" ht="30.75">
      <c r="A360" s="17" t="s">
        <v>403</v>
      </c>
      <c r="B360" s="4" t="s">
        <v>249</v>
      </c>
      <c r="C360" s="57" t="s">
        <v>1008</v>
      </c>
      <c r="D360" s="20" t="s">
        <v>522</v>
      </c>
      <c r="E360" s="20">
        <v>1</v>
      </c>
      <c r="F360" s="31">
        <v>4</v>
      </c>
      <c r="G360" s="31"/>
      <c r="H360" s="31">
        <v>0</v>
      </c>
      <c r="I360" s="31">
        <f t="shared" si="25"/>
        <v>4</v>
      </c>
      <c r="J360" s="31">
        <f t="shared" si="26"/>
        <v>0</v>
      </c>
      <c r="K360" s="31"/>
      <c r="L360" s="49"/>
      <c r="M360" s="31"/>
    </row>
    <row r="361" spans="1:13" ht="15">
      <c r="A361" s="17" t="s">
        <v>1007</v>
      </c>
      <c r="B361" s="4" t="s">
        <v>929</v>
      </c>
      <c r="C361" s="89" t="s">
        <v>34</v>
      </c>
      <c r="D361" s="58" t="s">
        <v>476</v>
      </c>
      <c r="E361" s="58">
        <v>6</v>
      </c>
      <c r="F361" s="59">
        <v>0</v>
      </c>
      <c r="G361" s="59"/>
      <c r="H361" s="59">
        <v>0.5</v>
      </c>
      <c r="I361" s="59">
        <f t="shared" si="25"/>
        <v>0</v>
      </c>
      <c r="J361" s="31">
        <f t="shared" si="26"/>
        <v>3</v>
      </c>
      <c r="K361" s="31"/>
      <c r="L361" s="49"/>
      <c r="M361" s="31"/>
    </row>
    <row r="362" spans="1:13" ht="15">
      <c r="A362" s="17" t="s">
        <v>1009</v>
      </c>
      <c r="B362" s="4" t="s">
        <v>227</v>
      </c>
      <c r="C362" s="4" t="s">
        <v>468</v>
      </c>
      <c r="D362" s="20" t="s">
        <v>477</v>
      </c>
      <c r="E362" s="20">
        <v>10</v>
      </c>
      <c r="F362" s="31">
        <v>0</v>
      </c>
      <c r="G362" s="31"/>
      <c r="H362" s="31">
        <v>1</v>
      </c>
      <c r="I362" s="31">
        <f t="shared" si="25"/>
        <v>0</v>
      </c>
      <c r="J362" s="31">
        <f t="shared" si="26"/>
        <v>10</v>
      </c>
      <c r="K362" s="31"/>
      <c r="L362" s="49"/>
      <c r="M362" s="31"/>
    </row>
    <row r="363" spans="1:13" ht="15">
      <c r="A363" s="17" t="s">
        <v>1010</v>
      </c>
      <c r="B363" s="4" t="s">
        <v>253</v>
      </c>
      <c r="C363" s="57" t="s">
        <v>1011</v>
      </c>
      <c r="D363" s="20" t="s">
        <v>476</v>
      </c>
      <c r="E363" s="20">
        <v>1</v>
      </c>
      <c r="F363" s="31">
        <v>2</v>
      </c>
      <c r="G363" s="31"/>
      <c r="H363" s="31">
        <v>0</v>
      </c>
      <c r="I363" s="31">
        <f t="shared" si="25"/>
        <v>2</v>
      </c>
      <c r="J363" s="31">
        <f t="shared" si="26"/>
        <v>0</v>
      </c>
      <c r="K363" s="31"/>
      <c r="L363" s="49"/>
      <c r="M363" s="31"/>
    </row>
    <row r="364" spans="1:13" ht="15">
      <c r="A364" s="17"/>
      <c r="B364" s="4"/>
      <c r="C364" s="57"/>
      <c r="D364" s="20"/>
      <c r="E364" s="20"/>
      <c r="F364" s="31"/>
      <c r="G364" s="31"/>
      <c r="H364" s="31"/>
      <c r="I364" s="31"/>
      <c r="J364" s="31"/>
      <c r="K364" s="31"/>
      <c r="L364" s="49"/>
      <c r="M364" s="31"/>
    </row>
    <row r="365" spans="1:13" ht="18" customHeight="1">
      <c r="A365" s="17" t="s">
        <v>404</v>
      </c>
      <c r="B365" s="4" t="s">
        <v>200</v>
      </c>
      <c r="C365" s="17" t="s">
        <v>633</v>
      </c>
      <c r="D365" s="20" t="s">
        <v>522</v>
      </c>
      <c r="E365" s="20">
        <v>1</v>
      </c>
      <c r="F365" s="31">
        <v>2</v>
      </c>
      <c r="G365" s="31"/>
      <c r="H365" s="31">
        <v>0</v>
      </c>
      <c r="I365" s="31">
        <f>E365*F365</f>
        <v>2</v>
      </c>
      <c r="J365" s="31">
        <f>E365*H365</f>
        <v>0</v>
      </c>
      <c r="K365" s="31"/>
      <c r="L365" s="49"/>
      <c r="M365" s="31"/>
    </row>
    <row r="366" spans="1:13" ht="18" customHeight="1">
      <c r="A366" s="17" t="s">
        <v>502</v>
      </c>
      <c r="B366" s="4" t="s">
        <v>632</v>
      </c>
      <c r="C366" s="17" t="s">
        <v>634</v>
      </c>
      <c r="D366" s="20" t="s">
        <v>476</v>
      </c>
      <c r="E366" s="20">
        <v>4</v>
      </c>
      <c r="F366" s="31">
        <v>0</v>
      </c>
      <c r="G366" s="31"/>
      <c r="H366" s="31">
        <v>1</v>
      </c>
      <c r="I366" s="31">
        <f>E366*F366</f>
        <v>0</v>
      </c>
      <c r="J366" s="31">
        <f>E366*H366</f>
        <v>4</v>
      </c>
      <c r="K366" s="31"/>
      <c r="L366" s="49"/>
      <c r="M366" s="31"/>
    </row>
    <row r="367" spans="1:13" ht="36.75" customHeight="1">
      <c r="A367" s="56"/>
      <c r="B367" s="4"/>
      <c r="C367" s="57"/>
      <c r="D367" s="58"/>
      <c r="E367" s="58"/>
      <c r="F367" s="59"/>
      <c r="G367" s="59"/>
      <c r="H367" s="59"/>
      <c r="I367" s="59">
        <f>SUM(I319:I366)</f>
        <v>56</v>
      </c>
      <c r="J367" s="59">
        <f>SUM(J319:J366)</f>
        <v>125</v>
      </c>
      <c r="K367" s="59">
        <f>I367</f>
        <v>56</v>
      </c>
      <c r="L367" s="60">
        <f>J367*1</f>
        <v>125</v>
      </c>
      <c r="M367" s="59"/>
    </row>
    <row r="368" spans="1:13" ht="36.75" customHeight="1">
      <c r="A368" s="56"/>
      <c r="B368" s="4"/>
      <c r="C368" s="57"/>
      <c r="D368" s="58"/>
      <c r="E368" s="58"/>
      <c r="F368" s="59"/>
      <c r="G368" s="59"/>
      <c r="H368" s="59"/>
      <c r="I368" s="59"/>
      <c r="J368" s="59"/>
      <c r="K368" s="59"/>
      <c r="L368" s="60"/>
      <c r="M368" s="59"/>
    </row>
    <row r="369" spans="1:13" ht="18" customHeight="1" hidden="1">
      <c r="A369" s="17"/>
      <c r="B369" s="57"/>
      <c r="C369" s="17"/>
      <c r="D369" s="20"/>
      <c r="E369" s="20"/>
      <c r="F369" s="31"/>
      <c r="G369" s="31"/>
      <c r="H369" s="31"/>
      <c r="I369" s="31"/>
      <c r="J369" s="31"/>
      <c r="K369" s="31"/>
      <c r="L369" s="49"/>
      <c r="M369" s="31"/>
    </row>
    <row r="370" spans="1:13" ht="18" customHeight="1">
      <c r="A370" s="105" t="s">
        <v>401</v>
      </c>
      <c r="B370" s="106"/>
      <c r="C370" s="107" t="s">
        <v>1049</v>
      </c>
      <c r="D370" s="108"/>
      <c r="E370" s="108"/>
      <c r="F370" s="109"/>
      <c r="G370" s="109"/>
      <c r="H370" s="109"/>
      <c r="I370" s="109"/>
      <c r="J370" s="109"/>
      <c r="K370" s="109"/>
      <c r="L370" s="110"/>
      <c r="M370" s="109"/>
    </row>
    <row r="371" spans="1:13" ht="30.75">
      <c r="A371" s="105" t="s">
        <v>224</v>
      </c>
      <c r="B371" s="106"/>
      <c r="C371" s="106" t="s">
        <v>0</v>
      </c>
      <c r="D371" s="108" t="s">
        <v>522</v>
      </c>
      <c r="E371" s="108">
        <v>1</v>
      </c>
      <c r="F371" s="109">
        <v>0</v>
      </c>
      <c r="G371" s="109"/>
      <c r="H371" s="109">
        <v>0</v>
      </c>
      <c r="I371" s="109">
        <f>E371*F371</f>
        <v>0</v>
      </c>
      <c r="J371" s="109">
        <f>E371*H371</f>
        <v>0</v>
      </c>
      <c r="K371" s="109"/>
      <c r="L371" s="110"/>
      <c r="M371" s="109"/>
    </row>
    <row r="372" spans="1:13" ht="18" customHeight="1">
      <c r="A372" s="105" t="s">
        <v>225</v>
      </c>
      <c r="B372" s="106" t="s">
        <v>200</v>
      </c>
      <c r="C372" s="105" t="s">
        <v>226</v>
      </c>
      <c r="D372" s="108" t="s">
        <v>477</v>
      </c>
      <c r="E372" s="108">
        <v>5</v>
      </c>
      <c r="F372" s="109">
        <v>0</v>
      </c>
      <c r="G372" s="109"/>
      <c r="H372" s="109">
        <v>0</v>
      </c>
      <c r="I372" s="109">
        <f>E372*F372</f>
        <v>0</v>
      </c>
      <c r="J372" s="109">
        <f>E372*H372</f>
        <v>0</v>
      </c>
      <c r="K372" s="109"/>
      <c r="L372" s="110"/>
      <c r="M372" s="109"/>
    </row>
    <row r="373" spans="1:13" ht="18" customHeight="1" hidden="1">
      <c r="A373" s="105"/>
      <c r="B373" s="106"/>
      <c r="C373" s="105"/>
      <c r="D373" s="108"/>
      <c r="E373" s="108"/>
      <c r="F373" s="109"/>
      <c r="G373" s="109"/>
      <c r="H373" s="109"/>
      <c r="I373" s="109"/>
      <c r="J373" s="109"/>
      <c r="K373" s="109"/>
      <c r="L373" s="110"/>
      <c r="M373" s="109"/>
    </row>
    <row r="374" spans="1:13" ht="18" customHeight="1">
      <c r="A374" s="105" t="s">
        <v>327</v>
      </c>
      <c r="B374" s="106"/>
      <c r="C374" s="105" t="s">
        <v>308</v>
      </c>
      <c r="D374" s="108" t="s">
        <v>476</v>
      </c>
      <c r="E374" s="108">
        <v>6</v>
      </c>
      <c r="F374" s="109">
        <v>0</v>
      </c>
      <c r="G374" s="109"/>
      <c r="H374" s="109">
        <v>0</v>
      </c>
      <c r="I374" s="109">
        <f>E374*F374</f>
        <v>0</v>
      </c>
      <c r="J374" s="109">
        <f>E374*H374</f>
        <v>0</v>
      </c>
      <c r="K374" s="109"/>
      <c r="L374" s="110"/>
      <c r="M374" s="109"/>
    </row>
    <row r="375" spans="1:13" ht="15">
      <c r="A375" s="105"/>
      <c r="B375" s="106"/>
      <c r="C375" s="105"/>
      <c r="D375" s="108"/>
      <c r="E375" s="108"/>
      <c r="F375" s="109"/>
      <c r="G375" s="109"/>
      <c r="H375" s="109"/>
      <c r="I375" s="109">
        <f>SUM(I371:I374)</f>
        <v>0</v>
      </c>
      <c r="J375" s="109">
        <f>SUM(J371:J374)</f>
        <v>0</v>
      </c>
      <c r="K375" s="109">
        <f>I375*1</f>
        <v>0</v>
      </c>
      <c r="L375" s="110">
        <f>J375*1</f>
        <v>0</v>
      </c>
      <c r="M375" s="109"/>
    </row>
    <row r="376" spans="1:13" ht="18" customHeight="1">
      <c r="A376" s="44">
        <v>11</v>
      </c>
      <c r="B376" s="4"/>
      <c r="C376" s="36" t="s">
        <v>1</v>
      </c>
      <c r="D376" s="17"/>
      <c r="E376" s="17"/>
      <c r="F376" s="17"/>
      <c r="G376" s="17">
        <v>11</v>
      </c>
      <c r="H376" s="31"/>
      <c r="I376" s="31"/>
      <c r="J376" s="31"/>
      <c r="K376" s="31"/>
      <c r="L376" s="49"/>
      <c r="M376" s="31"/>
    </row>
    <row r="377" spans="1:13" ht="15">
      <c r="A377" s="17"/>
      <c r="B377" s="17"/>
      <c r="C377" s="36"/>
      <c r="D377" s="17"/>
      <c r="E377" s="17"/>
      <c r="F377" s="17"/>
      <c r="G377" s="17"/>
      <c r="H377" s="17"/>
      <c r="I377" s="31"/>
      <c r="J377" s="31"/>
      <c r="K377" s="31"/>
      <c r="L377" s="49"/>
      <c r="M377" s="31"/>
    </row>
    <row r="378" spans="1:13" ht="15">
      <c r="A378" s="17" t="s">
        <v>262</v>
      </c>
      <c r="B378" s="17" t="s">
        <v>1012</v>
      </c>
      <c r="C378" s="17" t="s">
        <v>263</v>
      </c>
      <c r="D378" s="20" t="s">
        <v>476</v>
      </c>
      <c r="E378" s="20">
        <v>1</v>
      </c>
      <c r="F378" s="31">
        <v>2</v>
      </c>
      <c r="G378" s="31"/>
      <c r="H378" s="31">
        <v>5</v>
      </c>
      <c r="I378" s="31">
        <f aca="true" t="shared" si="27" ref="I378:I386">E378*F378</f>
        <v>2</v>
      </c>
      <c r="J378" s="31">
        <f aca="true" t="shared" si="28" ref="J378:J386">E378*H378</f>
        <v>5</v>
      </c>
      <c r="K378" s="31"/>
      <c r="L378" s="49"/>
      <c r="M378" s="31"/>
    </row>
    <row r="379" spans="1:13" ht="18" customHeight="1">
      <c r="A379" s="17" t="s">
        <v>264</v>
      </c>
      <c r="B379" s="4" t="s">
        <v>19</v>
      </c>
      <c r="C379" s="17" t="s">
        <v>265</v>
      </c>
      <c r="D379" s="20" t="s">
        <v>476</v>
      </c>
      <c r="E379" s="20">
        <v>1</v>
      </c>
      <c r="F379" s="31">
        <v>2</v>
      </c>
      <c r="G379" s="31"/>
      <c r="H379" s="31">
        <v>5</v>
      </c>
      <c r="I379" s="31">
        <f t="shared" si="27"/>
        <v>2</v>
      </c>
      <c r="J379" s="31">
        <f t="shared" si="28"/>
        <v>5</v>
      </c>
      <c r="K379" s="31"/>
      <c r="L379" s="49"/>
      <c r="M379" s="31"/>
    </row>
    <row r="380" spans="1:14" ht="18" customHeight="1">
      <c r="A380" s="17" t="s">
        <v>266</v>
      </c>
      <c r="B380" s="4" t="s">
        <v>39</v>
      </c>
      <c r="C380" s="17" t="s">
        <v>267</v>
      </c>
      <c r="D380" s="20" t="s">
        <v>476</v>
      </c>
      <c r="E380" s="20">
        <v>1</v>
      </c>
      <c r="F380" s="31">
        <v>2</v>
      </c>
      <c r="G380" s="31"/>
      <c r="H380" s="31">
        <v>5</v>
      </c>
      <c r="I380" s="31">
        <f t="shared" si="27"/>
        <v>2</v>
      </c>
      <c r="J380" s="31">
        <f t="shared" si="28"/>
        <v>5</v>
      </c>
      <c r="K380" s="31"/>
      <c r="L380" s="49"/>
      <c r="M380" s="31"/>
      <c r="N380" s="2"/>
    </row>
    <row r="381" spans="1:14" ht="18" customHeight="1">
      <c r="A381" s="17" t="s">
        <v>268</v>
      </c>
      <c r="B381" s="4" t="s">
        <v>22</v>
      </c>
      <c r="C381" s="17" t="s">
        <v>269</v>
      </c>
      <c r="D381" s="20" t="s">
        <v>476</v>
      </c>
      <c r="E381" s="20">
        <v>1</v>
      </c>
      <c r="F381" s="31">
        <v>2</v>
      </c>
      <c r="G381" s="31"/>
      <c r="H381" s="31">
        <v>5</v>
      </c>
      <c r="I381" s="31">
        <f t="shared" si="27"/>
        <v>2</v>
      </c>
      <c r="J381" s="31">
        <f t="shared" si="28"/>
        <v>5</v>
      </c>
      <c r="K381" s="31"/>
      <c r="L381" s="49"/>
      <c r="M381" s="31"/>
      <c r="N381" s="2"/>
    </row>
    <row r="382" spans="1:13" ht="18" customHeight="1">
      <c r="A382" s="17" t="s">
        <v>270</v>
      </c>
      <c r="B382" s="4" t="s">
        <v>169</v>
      </c>
      <c r="C382" s="17" t="s">
        <v>271</v>
      </c>
      <c r="D382" s="20" t="s">
        <v>476</v>
      </c>
      <c r="E382" s="20">
        <v>1</v>
      </c>
      <c r="F382" s="31">
        <v>2</v>
      </c>
      <c r="G382" s="31"/>
      <c r="H382" s="31">
        <v>5</v>
      </c>
      <c r="I382" s="31">
        <f t="shared" si="27"/>
        <v>2</v>
      </c>
      <c r="J382" s="31">
        <f t="shared" si="28"/>
        <v>5</v>
      </c>
      <c r="K382" s="31"/>
      <c r="L382" s="49"/>
      <c r="M382" s="31"/>
    </row>
    <row r="383" spans="1:14" ht="18" customHeight="1">
      <c r="A383" s="17" t="s">
        <v>272</v>
      </c>
      <c r="B383" s="4" t="s">
        <v>176</v>
      </c>
      <c r="C383" s="17" t="s">
        <v>273</v>
      </c>
      <c r="D383" s="20" t="s">
        <v>476</v>
      </c>
      <c r="E383" s="20">
        <v>1</v>
      </c>
      <c r="F383" s="31">
        <v>2</v>
      </c>
      <c r="G383" s="31"/>
      <c r="H383" s="31">
        <v>5</v>
      </c>
      <c r="I383" s="31">
        <f t="shared" si="27"/>
        <v>2</v>
      </c>
      <c r="J383" s="31">
        <f t="shared" si="28"/>
        <v>5</v>
      </c>
      <c r="K383" s="31"/>
      <c r="L383" s="49"/>
      <c r="M383" s="31"/>
      <c r="N383" s="2"/>
    </row>
    <row r="384" spans="1:13" ht="18" customHeight="1">
      <c r="A384" s="17" t="s">
        <v>274</v>
      </c>
      <c r="B384" s="57" t="s">
        <v>45</v>
      </c>
      <c r="C384" s="56" t="s">
        <v>275</v>
      </c>
      <c r="D384" s="58" t="s">
        <v>476</v>
      </c>
      <c r="E384" s="58">
        <v>1</v>
      </c>
      <c r="F384" s="59">
        <v>2</v>
      </c>
      <c r="G384" s="59"/>
      <c r="H384" s="59">
        <v>5</v>
      </c>
      <c r="I384" s="59">
        <f t="shared" si="27"/>
        <v>2</v>
      </c>
      <c r="J384" s="59">
        <f t="shared" si="28"/>
        <v>5</v>
      </c>
      <c r="K384" s="31"/>
      <c r="L384" s="49"/>
      <c r="M384" s="31"/>
    </row>
    <row r="385" spans="1:13" ht="18" customHeight="1">
      <c r="A385" s="17" t="s">
        <v>310</v>
      </c>
      <c r="B385" s="4" t="s">
        <v>162</v>
      </c>
      <c r="C385" s="17" t="s">
        <v>314</v>
      </c>
      <c r="D385" s="20" t="s">
        <v>476</v>
      </c>
      <c r="E385" s="20">
        <v>4</v>
      </c>
      <c r="F385" s="31">
        <v>0</v>
      </c>
      <c r="G385" s="31"/>
      <c r="H385" s="31">
        <v>1</v>
      </c>
      <c r="I385" s="31">
        <f t="shared" si="27"/>
        <v>0</v>
      </c>
      <c r="J385" s="31">
        <f t="shared" si="28"/>
        <v>4</v>
      </c>
      <c r="K385" s="31"/>
      <c r="L385" s="49"/>
      <c r="M385" s="31"/>
    </row>
    <row r="386" spans="1:13" ht="18" customHeight="1">
      <c r="A386" s="17" t="s">
        <v>277</v>
      </c>
      <c r="B386" s="4" t="s">
        <v>276</v>
      </c>
      <c r="C386" s="17" t="s">
        <v>279</v>
      </c>
      <c r="D386" s="20" t="s">
        <v>476</v>
      </c>
      <c r="E386" s="20">
        <v>10</v>
      </c>
      <c r="F386" s="31">
        <v>0</v>
      </c>
      <c r="G386" s="31"/>
      <c r="H386" s="31">
        <v>1</v>
      </c>
      <c r="I386" s="31">
        <f t="shared" si="27"/>
        <v>0</v>
      </c>
      <c r="J386" s="31">
        <f t="shared" si="28"/>
        <v>10</v>
      </c>
      <c r="K386" s="31"/>
      <c r="L386" s="49"/>
      <c r="M386" s="31"/>
    </row>
    <row r="387" spans="1:13" ht="18" customHeight="1">
      <c r="A387" s="17" t="s">
        <v>280</v>
      </c>
      <c r="B387" s="4" t="s">
        <v>278</v>
      </c>
      <c r="C387" s="17" t="s">
        <v>282</v>
      </c>
      <c r="D387" s="20" t="s">
        <v>476</v>
      </c>
      <c r="E387" s="20">
        <v>8</v>
      </c>
      <c r="F387" s="31">
        <v>0</v>
      </c>
      <c r="G387" s="31"/>
      <c r="H387" s="31">
        <v>1</v>
      </c>
      <c r="I387" s="31">
        <f aca="true" t="shared" si="29" ref="I387:I406">E387*F387</f>
        <v>0</v>
      </c>
      <c r="J387" s="31">
        <f aca="true" t="shared" si="30" ref="J387:J406">E387*H387</f>
        <v>8</v>
      </c>
      <c r="K387" s="31"/>
      <c r="L387" s="49"/>
      <c r="M387" s="31"/>
    </row>
    <row r="388" spans="1:13" ht="18" customHeight="1">
      <c r="A388" s="17" t="s">
        <v>283</v>
      </c>
      <c r="B388" s="4" t="s">
        <v>281</v>
      </c>
      <c r="C388" s="17" t="s">
        <v>287</v>
      </c>
      <c r="D388" s="20" t="s">
        <v>476</v>
      </c>
      <c r="E388" s="20">
        <v>2</v>
      </c>
      <c r="F388" s="31">
        <v>0</v>
      </c>
      <c r="G388" s="31"/>
      <c r="H388" s="31">
        <v>1</v>
      </c>
      <c r="I388" s="31">
        <f t="shared" si="29"/>
        <v>0</v>
      </c>
      <c r="J388" s="31">
        <f t="shared" si="30"/>
        <v>2</v>
      </c>
      <c r="K388" s="31"/>
      <c r="L388" s="49"/>
      <c r="M388" s="31"/>
    </row>
    <row r="389" spans="1:13" ht="18" customHeight="1">
      <c r="A389" s="17" t="s">
        <v>284</v>
      </c>
      <c r="B389" s="4" t="s">
        <v>285</v>
      </c>
      <c r="C389" s="17" t="s">
        <v>288</v>
      </c>
      <c r="D389" s="20" t="s">
        <v>477</v>
      </c>
      <c r="E389" s="20">
        <v>2</v>
      </c>
      <c r="F389" s="31">
        <v>0</v>
      </c>
      <c r="G389" s="31"/>
      <c r="H389" s="31">
        <v>1</v>
      </c>
      <c r="I389" s="31">
        <f t="shared" si="29"/>
        <v>0</v>
      </c>
      <c r="J389" s="31">
        <f t="shared" si="30"/>
        <v>2</v>
      </c>
      <c r="K389" s="31"/>
      <c r="L389" s="49"/>
      <c r="M389" s="31"/>
    </row>
    <row r="390" spans="1:13" ht="18" customHeight="1">
      <c r="A390" s="17" t="s">
        <v>289</v>
      </c>
      <c r="B390" s="4" t="s">
        <v>286</v>
      </c>
      <c r="C390" s="17" t="s">
        <v>291</v>
      </c>
      <c r="D390" s="20" t="s">
        <v>476</v>
      </c>
      <c r="E390" s="20">
        <v>2</v>
      </c>
      <c r="F390" s="31">
        <v>0</v>
      </c>
      <c r="G390" s="31"/>
      <c r="H390" s="31">
        <v>1</v>
      </c>
      <c r="I390" s="31">
        <f t="shared" si="29"/>
        <v>0</v>
      </c>
      <c r="J390" s="31">
        <f t="shared" si="30"/>
        <v>2</v>
      </c>
      <c r="K390" s="31"/>
      <c r="L390" s="49"/>
      <c r="M390" s="31"/>
    </row>
    <row r="391" spans="1:13" ht="18" customHeight="1">
      <c r="A391" s="17" t="s">
        <v>294</v>
      </c>
      <c r="B391" s="4" t="s">
        <v>290</v>
      </c>
      <c r="C391" s="17" t="s">
        <v>2</v>
      </c>
      <c r="D391" s="20" t="s">
        <v>476</v>
      </c>
      <c r="E391" s="20">
        <v>1</v>
      </c>
      <c r="F391" s="31">
        <v>2</v>
      </c>
      <c r="G391" s="31"/>
      <c r="H391" s="31">
        <v>2</v>
      </c>
      <c r="I391" s="31">
        <f t="shared" si="29"/>
        <v>2</v>
      </c>
      <c r="J391" s="31">
        <f t="shared" si="30"/>
        <v>2</v>
      </c>
      <c r="K391" s="31"/>
      <c r="L391" s="49"/>
      <c r="M391" s="31"/>
    </row>
    <row r="392" spans="1:13" ht="18" customHeight="1">
      <c r="A392" s="17" t="s">
        <v>293</v>
      </c>
      <c r="B392" s="4" t="s">
        <v>292</v>
      </c>
      <c r="C392" s="17" t="s">
        <v>296</v>
      </c>
      <c r="D392" s="20" t="s">
        <v>477</v>
      </c>
      <c r="E392" s="20">
        <v>1</v>
      </c>
      <c r="F392" s="31">
        <v>2</v>
      </c>
      <c r="G392" s="31"/>
      <c r="H392" s="31">
        <v>2</v>
      </c>
      <c r="I392" s="31">
        <f t="shared" si="29"/>
        <v>2</v>
      </c>
      <c r="J392" s="31">
        <f t="shared" si="30"/>
        <v>2</v>
      </c>
      <c r="K392" s="31"/>
      <c r="L392" s="49"/>
      <c r="M392" s="31"/>
    </row>
    <row r="393" spans="1:13" ht="18" customHeight="1">
      <c r="A393" s="17" t="s">
        <v>297</v>
      </c>
      <c r="B393" s="4" t="s">
        <v>295</v>
      </c>
      <c r="C393" s="17" t="s">
        <v>326</v>
      </c>
      <c r="D393" s="20" t="s">
        <v>476</v>
      </c>
      <c r="E393" s="20">
        <v>1</v>
      </c>
      <c r="F393" s="31">
        <v>2</v>
      </c>
      <c r="G393" s="31"/>
      <c r="H393" s="31">
        <v>4</v>
      </c>
      <c r="I393" s="31">
        <f t="shared" si="29"/>
        <v>2</v>
      </c>
      <c r="J393" s="31">
        <f t="shared" si="30"/>
        <v>4</v>
      </c>
      <c r="K393" s="31"/>
      <c r="L393" s="49"/>
      <c r="M393" s="31"/>
    </row>
    <row r="394" spans="1:13" ht="15">
      <c r="A394" s="17" t="s">
        <v>299</v>
      </c>
      <c r="B394" s="4" t="s">
        <v>298</v>
      </c>
      <c r="C394" s="17" t="s">
        <v>665</v>
      </c>
      <c r="D394" s="20" t="s">
        <v>476</v>
      </c>
      <c r="E394" s="20">
        <v>1</v>
      </c>
      <c r="F394" s="31">
        <v>1</v>
      </c>
      <c r="G394" s="31"/>
      <c r="H394" s="31">
        <v>6</v>
      </c>
      <c r="I394" s="31">
        <f t="shared" si="29"/>
        <v>1</v>
      </c>
      <c r="J394" s="31">
        <f t="shared" si="30"/>
        <v>6</v>
      </c>
      <c r="K394" s="31"/>
      <c r="L394" s="49"/>
      <c r="M394" s="31"/>
    </row>
    <row r="395" spans="1:13" ht="18" customHeight="1">
      <c r="A395" s="17" t="s">
        <v>300</v>
      </c>
      <c r="B395" s="4" t="s">
        <v>25</v>
      </c>
      <c r="C395" s="17" t="s">
        <v>302</v>
      </c>
      <c r="D395" s="20" t="s">
        <v>476</v>
      </c>
      <c r="E395" s="20">
        <v>14</v>
      </c>
      <c r="F395" s="31">
        <v>0</v>
      </c>
      <c r="G395" s="31"/>
      <c r="H395" s="31">
        <v>0.5</v>
      </c>
      <c r="I395" s="31">
        <f t="shared" si="29"/>
        <v>0</v>
      </c>
      <c r="J395" s="31">
        <f t="shared" si="30"/>
        <v>7</v>
      </c>
      <c r="K395" s="31"/>
      <c r="L395" s="49"/>
      <c r="M395" s="31"/>
    </row>
    <row r="396" spans="1:13" ht="18" customHeight="1">
      <c r="A396" s="17" t="s">
        <v>303</v>
      </c>
      <c r="B396" s="4" t="s">
        <v>301</v>
      </c>
      <c r="C396" s="17" t="s">
        <v>305</v>
      </c>
      <c r="D396" s="20" t="s">
        <v>476</v>
      </c>
      <c r="E396" s="20">
        <v>20</v>
      </c>
      <c r="F396" s="31">
        <v>0</v>
      </c>
      <c r="G396" s="31"/>
      <c r="H396" s="31">
        <v>0.5</v>
      </c>
      <c r="I396" s="31">
        <f t="shared" si="29"/>
        <v>0</v>
      </c>
      <c r="J396" s="31">
        <f t="shared" si="30"/>
        <v>10</v>
      </c>
      <c r="K396" s="31"/>
      <c r="L396" s="49"/>
      <c r="M396" s="31"/>
    </row>
    <row r="397" spans="1:13" ht="18" customHeight="1">
      <c r="A397" s="17" t="s">
        <v>306</v>
      </c>
      <c r="B397" s="4" t="s">
        <v>304</v>
      </c>
      <c r="C397" s="17" t="s">
        <v>308</v>
      </c>
      <c r="D397" s="20" t="s">
        <v>476</v>
      </c>
      <c r="E397" s="20">
        <v>8</v>
      </c>
      <c r="F397" s="31">
        <v>0</v>
      </c>
      <c r="G397" s="31"/>
      <c r="H397" s="31">
        <v>1</v>
      </c>
      <c r="I397" s="31">
        <f t="shared" si="29"/>
        <v>0</v>
      </c>
      <c r="J397" s="31">
        <f t="shared" si="30"/>
        <v>8</v>
      </c>
      <c r="K397" s="31"/>
      <c r="L397" s="49"/>
      <c r="M397" s="31"/>
    </row>
    <row r="398" spans="1:13" ht="18" customHeight="1">
      <c r="A398" s="17" t="s">
        <v>309</v>
      </c>
      <c r="B398" s="4" t="s">
        <v>307</v>
      </c>
      <c r="C398" s="17" t="s">
        <v>312</v>
      </c>
      <c r="D398" s="20" t="s">
        <v>476</v>
      </c>
      <c r="E398" s="20">
        <v>8</v>
      </c>
      <c r="F398" s="31">
        <v>0</v>
      </c>
      <c r="G398" s="31"/>
      <c r="H398" s="31">
        <v>0.5</v>
      </c>
      <c r="I398" s="31">
        <f t="shared" si="29"/>
        <v>0</v>
      </c>
      <c r="J398" s="31">
        <f t="shared" si="30"/>
        <v>4</v>
      </c>
      <c r="K398" s="31"/>
      <c r="L398" s="49"/>
      <c r="M398" s="31"/>
    </row>
    <row r="399" spans="1:13" ht="18" customHeight="1">
      <c r="A399" s="17" t="s">
        <v>313</v>
      </c>
      <c r="B399" s="4" t="s">
        <v>311</v>
      </c>
      <c r="C399" s="4" t="s">
        <v>242</v>
      </c>
      <c r="D399" s="20" t="s">
        <v>476</v>
      </c>
      <c r="E399" s="20">
        <v>7</v>
      </c>
      <c r="F399" s="31">
        <v>0</v>
      </c>
      <c r="G399" s="31"/>
      <c r="H399" s="31">
        <v>2</v>
      </c>
      <c r="I399" s="31">
        <f t="shared" si="29"/>
        <v>0</v>
      </c>
      <c r="J399" s="31">
        <f t="shared" si="30"/>
        <v>14</v>
      </c>
      <c r="K399" s="31"/>
      <c r="L399" s="49"/>
      <c r="M399" s="31"/>
    </row>
    <row r="400" spans="1:13" ht="18" customHeight="1">
      <c r="A400" s="17" t="s">
        <v>323</v>
      </c>
      <c r="B400" s="4" t="s">
        <v>232</v>
      </c>
      <c r="C400" s="4" t="s">
        <v>325</v>
      </c>
      <c r="D400" s="20" t="s">
        <v>522</v>
      </c>
      <c r="E400" s="20">
        <v>1</v>
      </c>
      <c r="F400" s="31">
        <v>2</v>
      </c>
      <c r="G400" s="31"/>
      <c r="H400" s="31">
        <v>0</v>
      </c>
      <c r="I400" s="31">
        <f t="shared" si="29"/>
        <v>2</v>
      </c>
      <c r="J400" s="31">
        <f t="shared" si="30"/>
        <v>0</v>
      </c>
      <c r="K400" s="31"/>
      <c r="L400" s="49"/>
      <c r="M400" s="31"/>
    </row>
    <row r="401" spans="1:13" ht="18" customHeight="1">
      <c r="A401" s="17" t="s">
        <v>373</v>
      </c>
      <c r="B401" s="4" t="s">
        <v>324</v>
      </c>
      <c r="C401" s="4" t="s">
        <v>374</v>
      </c>
      <c r="D401" s="20" t="s">
        <v>522</v>
      </c>
      <c r="E401" s="20">
        <v>5</v>
      </c>
      <c r="F401" s="31">
        <v>0</v>
      </c>
      <c r="G401" s="31"/>
      <c r="H401" s="31">
        <v>2</v>
      </c>
      <c r="I401" s="31">
        <f t="shared" si="29"/>
        <v>0</v>
      </c>
      <c r="J401" s="31">
        <f t="shared" si="30"/>
        <v>10</v>
      </c>
      <c r="K401" s="31"/>
      <c r="L401" s="49"/>
      <c r="M401" s="31"/>
    </row>
    <row r="402" spans="1:13" ht="27.75" customHeight="1">
      <c r="A402" s="17" t="s">
        <v>666</v>
      </c>
      <c r="B402" s="4" t="s">
        <v>236</v>
      </c>
      <c r="C402" s="42" t="s">
        <v>668</v>
      </c>
      <c r="D402" s="20" t="s">
        <v>522</v>
      </c>
      <c r="E402" s="20">
        <v>1</v>
      </c>
      <c r="F402" s="31">
        <v>2</v>
      </c>
      <c r="G402" s="31"/>
      <c r="H402" s="31">
        <v>6</v>
      </c>
      <c r="I402" s="31">
        <f t="shared" si="29"/>
        <v>2</v>
      </c>
      <c r="J402" s="31">
        <f t="shared" si="30"/>
        <v>6</v>
      </c>
      <c r="K402" s="31"/>
      <c r="L402" s="49"/>
      <c r="M402" s="31"/>
    </row>
    <row r="403" spans="1:13" ht="18" customHeight="1">
      <c r="A403" s="17" t="s">
        <v>669</v>
      </c>
      <c r="B403" s="4" t="s">
        <v>667</v>
      </c>
      <c r="C403" s="4" t="s">
        <v>670</v>
      </c>
      <c r="D403" s="20" t="s">
        <v>476</v>
      </c>
      <c r="E403" s="20">
        <v>1</v>
      </c>
      <c r="F403" s="31">
        <v>2</v>
      </c>
      <c r="G403" s="31"/>
      <c r="H403" s="31">
        <v>0</v>
      </c>
      <c r="I403" s="31">
        <f t="shared" si="29"/>
        <v>2</v>
      </c>
      <c r="J403" s="31">
        <f t="shared" si="30"/>
        <v>0</v>
      </c>
      <c r="K403" s="31"/>
      <c r="L403" s="49"/>
      <c r="M403" s="31"/>
    </row>
    <row r="404" spans="1:13" ht="18" customHeight="1">
      <c r="A404" s="17" t="s">
        <v>671</v>
      </c>
      <c r="B404" s="4" t="s">
        <v>92</v>
      </c>
      <c r="C404" s="4" t="s">
        <v>673</v>
      </c>
      <c r="D404" s="20" t="s">
        <v>476</v>
      </c>
      <c r="E404" s="20">
        <v>6</v>
      </c>
      <c r="F404" s="31">
        <v>0</v>
      </c>
      <c r="G404" s="31"/>
      <c r="H404" s="31">
        <v>1</v>
      </c>
      <c r="I404" s="31">
        <f t="shared" si="29"/>
        <v>0</v>
      </c>
      <c r="J404" s="31">
        <f t="shared" si="30"/>
        <v>6</v>
      </c>
      <c r="K404" s="31"/>
      <c r="L404" s="49"/>
      <c r="M404" s="31"/>
    </row>
    <row r="405" spans="1:13" ht="18" customHeight="1">
      <c r="A405" s="56" t="s">
        <v>728</v>
      </c>
      <c r="B405" s="4" t="s">
        <v>672</v>
      </c>
      <c r="C405" s="57" t="s">
        <v>730</v>
      </c>
      <c r="D405" s="58" t="s">
        <v>476</v>
      </c>
      <c r="E405" s="58">
        <v>4</v>
      </c>
      <c r="F405" s="59">
        <v>2</v>
      </c>
      <c r="G405" s="59"/>
      <c r="H405" s="59">
        <v>0</v>
      </c>
      <c r="I405" s="59">
        <f t="shared" si="29"/>
        <v>8</v>
      </c>
      <c r="J405" s="59">
        <f t="shared" si="30"/>
        <v>0</v>
      </c>
      <c r="K405" s="31"/>
      <c r="L405" s="49"/>
      <c r="M405" s="31"/>
    </row>
    <row r="406" spans="1:13" ht="18" customHeight="1">
      <c r="A406" s="56" t="s">
        <v>729</v>
      </c>
      <c r="B406" s="57" t="s">
        <v>731</v>
      </c>
      <c r="C406" s="57" t="s">
        <v>1156</v>
      </c>
      <c r="D406" s="58" t="s">
        <v>522</v>
      </c>
      <c r="E406" s="58">
        <v>8</v>
      </c>
      <c r="F406" s="59">
        <v>2</v>
      </c>
      <c r="G406" s="59"/>
      <c r="H406" s="59">
        <v>0</v>
      </c>
      <c r="I406" s="59">
        <f t="shared" si="29"/>
        <v>16</v>
      </c>
      <c r="J406" s="59">
        <f t="shared" si="30"/>
        <v>0</v>
      </c>
      <c r="K406" s="31"/>
      <c r="L406" s="49"/>
      <c r="M406" s="31"/>
    </row>
    <row r="407" spans="1:13" ht="18" customHeight="1">
      <c r="A407" s="17" t="s">
        <v>1106</v>
      </c>
      <c r="B407" s="57" t="s">
        <v>348</v>
      </c>
      <c r="C407" s="4"/>
      <c r="D407" s="20"/>
      <c r="E407" s="20"/>
      <c r="F407" s="31"/>
      <c r="G407" s="31"/>
      <c r="H407" s="31"/>
      <c r="I407" s="59"/>
      <c r="J407" s="31"/>
      <c r="K407" s="31"/>
      <c r="L407" s="49"/>
      <c r="M407" s="31"/>
    </row>
    <row r="408" spans="1:13" ht="17.25" customHeight="1">
      <c r="A408" s="94" t="s">
        <v>686</v>
      </c>
      <c r="B408" s="4"/>
      <c r="C408" s="4"/>
      <c r="D408" s="20"/>
      <c r="E408" s="20"/>
      <c r="F408" s="31"/>
      <c r="G408" s="31"/>
      <c r="H408" s="31"/>
      <c r="I408" s="31">
        <f>SUM(I378:I407)</f>
        <v>51</v>
      </c>
      <c r="J408" s="31">
        <f>SUM(J378:J407)</f>
        <v>142</v>
      </c>
      <c r="K408" s="31">
        <f>I408*1</f>
        <v>51</v>
      </c>
      <c r="L408" s="49">
        <f>J408*1</f>
        <v>142</v>
      </c>
      <c r="M408" s="31"/>
    </row>
    <row r="409" spans="1:13" ht="18" customHeight="1">
      <c r="A409" s="119" t="s">
        <v>328</v>
      </c>
      <c r="B409" s="111"/>
      <c r="C409" s="115" t="s">
        <v>375</v>
      </c>
      <c r="D409" s="37"/>
      <c r="E409" s="37"/>
      <c r="F409" s="38"/>
      <c r="G409" s="38"/>
      <c r="H409" s="31"/>
      <c r="I409" s="31"/>
      <c r="J409" s="31"/>
      <c r="K409" s="31"/>
      <c r="L409" s="49"/>
      <c r="M409" s="31"/>
    </row>
    <row r="410" ht="18" customHeight="1">
      <c r="B410" s="6"/>
    </row>
    <row r="411" spans="1:13" ht="29.25" customHeight="1">
      <c r="A411" s="17" t="s">
        <v>331</v>
      </c>
      <c r="B411" s="4" t="s">
        <v>687</v>
      </c>
      <c r="C411" s="4" t="s">
        <v>1045</v>
      </c>
      <c r="D411" s="20" t="s">
        <v>476</v>
      </c>
      <c r="E411" s="20">
        <v>1</v>
      </c>
      <c r="F411" s="31">
        <v>4</v>
      </c>
      <c r="G411" s="31"/>
      <c r="H411" s="31">
        <v>2</v>
      </c>
      <c r="I411" s="31">
        <f aca="true" t="shared" si="31" ref="I411:I428">E411*F411</f>
        <v>4</v>
      </c>
      <c r="J411" s="31">
        <f aca="true" t="shared" si="32" ref="J411:J428">E411*H411</f>
        <v>2</v>
      </c>
      <c r="K411" s="35"/>
      <c r="L411" s="63"/>
      <c r="M411" s="35"/>
    </row>
    <row r="412" spans="1:13" ht="30" customHeight="1">
      <c r="A412" s="17" t="s">
        <v>333</v>
      </c>
      <c r="B412" s="4" t="s">
        <v>688</v>
      </c>
      <c r="C412" s="4" t="s">
        <v>690</v>
      </c>
      <c r="D412" s="20" t="s">
        <v>535</v>
      </c>
      <c r="E412" s="20">
        <v>1</v>
      </c>
      <c r="F412" s="31">
        <v>4</v>
      </c>
      <c r="G412" s="31"/>
      <c r="H412" s="31">
        <v>2</v>
      </c>
      <c r="I412" s="31">
        <f t="shared" si="31"/>
        <v>4</v>
      </c>
      <c r="J412" s="31">
        <f t="shared" si="32"/>
        <v>2</v>
      </c>
      <c r="K412" s="35"/>
      <c r="L412" s="63"/>
      <c r="M412" s="35"/>
    </row>
    <row r="413" spans="1:13" ht="36" customHeight="1">
      <c r="A413" s="17" t="s">
        <v>689</v>
      </c>
      <c r="B413" s="4" t="s">
        <v>691</v>
      </c>
      <c r="C413" s="4" t="s">
        <v>692</v>
      </c>
      <c r="D413" s="20" t="s">
        <v>476</v>
      </c>
      <c r="E413" s="20">
        <v>1</v>
      </c>
      <c r="F413" s="31">
        <v>4</v>
      </c>
      <c r="G413" s="31"/>
      <c r="H413" s="31">
        <v>2</v>
      </c>
      <c r="I413" s="31">
        <f t="shared" si="31"/>
        <v>4</v>
      </c>
      <c r="J413" s="31">
        <f t="shared" si="32"/>
        <v>2</v>
      </c>
      <c r="K413" s="35"/>
      <c r="L413" s="63"/>
      <c r="M413" s="35"/>
    </row>
    <row r="414" spans="1:13" ht="30.75" customHeight="1">
      <c r="A414" s="17" t="s">
        <v>693</v>
      </c>
      <c r="B414" s="4" t="s">
        <v>694</v>
      </c>
      <c r="C414" s="4" t="s">
        <v>695</v>
      </c>
      <c r="D414" s="20" t="s">
        <v>476</v>
      </c>
      <c r="E414" s="20">
        <v>1</v>
      </c>
      <c r="F414" s="31">
        <v>4</v>
      </c>
      <c r="G414" s="31"/>
      <c r="H414" s="31">
        <v>2</v>
      </c>
      <c r="I414" s="31">
        <f t="shared" si="31"/>
        <v>4</v>
      </c>
      <c r="J414" s="31">
        <f t="shared" si="32"/>
        <v>2</v>
      </c>
      <c r="K414" s="35"/>
      <c r="L414" s="63"/>
      <c r="M414" s="35"/>
    </row>
    <row r="415" spans="1:13" ht="36" customHeight="1">
      <c r="A415" s="17" t="s">
        <v>696</v>
      </c>
      <c r="B415" s="4" t="s">
        <v>697</v>
      </c>
      <c r="C415" s="4" t="s">
        <v>1046</v>
      </c>
      <c r="D415" s="20" t="s">
        <v>476</v>
      </c>
      <c r="E415" s="20">
        <v>1</v>
      </c>
      <c r="F415" s="31">
        <v>4</v>
      </c>
      <c r="G415" s="31"/>
      <c r="H415" s="31">
        <v>2</v>
      </c>
      <c r="I415" s="31">
        <f t="shared" si="31"/>
        <v>4</v>
      </c>
      <c r="J415" s="31">
        <f t="shared" si="32"/>
        <v>2</v>
      </c>
      <c r="K415" s="35"/>
      <c r="L415" s="63"/>
      <c r="M415" s="35"/>
    </row>
    <row r="416" spans="1:13" ht="15.75" customHeight="1">
      <c r="A416" s="17" t="s">
        <v>698</v>
      </c>
      <c r="B416" s="4" t="s">
        <v>699</v>
      </c>
      <c r="C416" s="4" t="s">
        <v>851</v>
      </c>
      <c r="D416" s="20" t="s">
        <v>476</v>
      </c>
      <c r="E416" s="20">
        <v>1</v>
      </c>
      <c r="F416" s="31">
        <v>4</v>
      </c>
      <c r="G416" s="31"/>
      <c r="H416" s="31">
        <v>2</v>
      </c>
      <c r="I416" s="31">
        <f t="shared" si="31"/>
        <v>4</v>
      </c>
      <c r="J416" s="31">
        <f t="shared" si="32"/>
        <v>2</v>
      </c>
      <c r="K416" s="35"/>
      <c r="L416" s="63"/>
      <c r="M416" s="35"/>
    </row>
    <row r="417" spans="1:13" ht="28.5" customHeight="1">
      <c r="A417" s="17" t="s">
        <v>700</v>
      </c>
      <c r="B417" s="4" t="s">
        <v>701</v>
      </c>
      <c r="C417" s="4" t="s">
        <v>852</v>
      </c>
      <c r="D417" s="20" t="s">
        <v>476</v>
      </c>
      <c r="E417" s="20">
        <v>1</v>
      </c>
      <c r="F417" s="31">
        <v>4</v>
      </c>
      <c r="G417" s="31"/>
      <c r="H417" s="31">
        <v>2</v>
      </c>
      <c r="I417" s="31">
        <f t="shared" si="31"/>
        <v>4</v>
      </c>
      <c r="J417" s="31">
        <f t="shared" si="32"/>
        <v>2</v>
      </c>
      <c r="K417" s="35"/>
      <c r="L417" s="63"/>
      <c r="M417" s="35"/>
    </row>
    <row r="418" spans="1:13" ht="28.5" customHeight="1">
      <c r="A418" s="17" t="s">
        <v>720</v>
      </c>
      <c r="B418" s="4" t="s">
        <v>324</v>
      </c>
      <c r="C418" s="4" t="s">
        <v>721</v>
      </c>
      <c r="D418" s="20" t="s">
        <v>476</v>
      </c>
      <c r="E418" s="20">
        <v>3</v>
      </c>
      <c r="F418" s="31">
        <v>2</v>
      </c>
      <c r="G418" s="31"/>
      <c r="H418" s="31">
        <v>0</v>
      </c>
      <c r="I418" s="31">
        <f t="shared" si="31"/>
        <v>6</v>
      </c>
      <c r="J418" s="31">
        <f t="shared" si="32"/>
        <v>0</v>
      </c>
      <c r="K418" s="35"/>
      <c r="L418" s="63"/>
      <c r="M418" s="35"/>
    </row>
    <row r="419" spans="1:13" ht="36" customHeight="1">
      <c r="A419" s="17" t="s">
        <v>1147</v>
      </c>
      <c r="B419" s="4" t="s">
        <v>96</v>
      </c>
      <c r="C419" s="4" t="s">
        <v>703</v>
      </c>
      <c r="D419" s="20" t="s">
        <v>476</v>
      </c>
      <c r="E419" s="20">
        <v>1</v>
      </c>
      <c r="F419" s="31">
        <v>4</v>
      </c>
      <c r="G419" s="31"/>
      <c r="H419" s="31">
        <v>2</v>
      </c>
      <c r="I419" s="31">
        <f t="shared" si="31"/>
        <v>4</v>
      </c>
      <c r="J419" s="31">
        <f t="shared" si="32"/>
        <v>2</v>
      </c>
      <c r="K419" s="35"/>
      <c r="L419" s="63"/>
      <c r="M419" s="35"/>
    </row>
    <row r="420" spans="1:13" ht="17.25" customHeight="1">
      <c r="A420" s="33" t="s">
        <v>702</v>
      </c>
      <c r="B420" s="128" t="s">
        <v>97</v>
      </c>
      <c r="C420" s="128" t="s">
        <v>704</v>
      </c>
      <c r="D420" s="129" t="s">
        <v>476</v>
      </c>
      <c r="E420" s="129">
        <v>1</v>
      </c>
      <c r="F420" s="130">
        <v>4</v>
      </c>
      <c r="G420" s="130"/>
      <c r="H420" s="130">
        <v>4</v>
      </c>
      <c r="I420" s="130">
        <f t="shared" si="31"/>
        <v>4</v>
      </c>
      <c r="J420" s="130">
        <f t="shared" si="32"/>
        <v>4</v>
      </c>
      <c r="K420" s="64"/>
      <c r="L420" s="64"/>
      <c r="M420" s="64"/>
    </row>
    <row r="421" spans="1:13" ht="17.25" customHeight="1">
      <c r="A421" s="131" t="s">
        <v>1147</v>
      </c>
      <c r="B421" s="131" t="s">
        <v>98</v>
      </c>
      <c r="C421" s="131" t="s">
        <v>706</v>
      </c>
      <c r="D421" s="130" t="s">
        <v>476</v>
      </c>
      <c r="E421" s="130">
        <v>1</v>
      </c>
      <c r="F421" s="130">
        <v>4</v>
      </c>
      <c r="G421" s="130"/>
      <c r="H421" s="130">
        <v>4</v>
      </c>
      <c r="I421" s="130">
        <f t="shared" si="31"/>
        <v>4</v>
      </c>
      <c r="J421" s="130">
        <f t="shared" si="32"/>
        <v>4</v>
      </c>
      <c r="K421" s="64"/>
      <c r="L421" s="64"/>
      <c r="M421" s="64"/>
    </row>
    <row r="422" spans="1:13" ht="15.75" customHeight="1">
      <c r="A422" s="131" t="s">
        <v>702</v>
      </c>
      <c r="B422" s="131" t="s">
        <v>99</v>
      </c>
      <c r="C422" s="131" t="s">
        <v>705</v>
      </c>
      <c r="D422" s="130" t="s">
        <v>535</v>
      </c>
      <c r="E422" s="130">
        <v>1</v>
      </c>
      <c r="F422" s="130">
        <v>4</v>
      </c>
      <c r="G422" s="130"/>
      <c r="H422" s="130">
        <v>4</v>
      </c>
      <c r="I422" s="130">
        <f t="shared" si="31"/>
        <v>4</v>
      </c>
      <c r="J422" s="130">
        <f t="shared" si="32"/>
        <v>4</v>
      </c>
      <c r="K422" s="64"/>
      <c r="L422" s="64"/>
      <c r="M422" s="64"/>
    </row>
    <row r="423" spans="1:13" ht="15.75" customHeight="1">
      <c r="A423" s="131" t="s">
        <v>1121</v>
      </c>
      <c r="B423" s="131" t="s">
        <v>100</v>
      </c>
      <c r="C423" s="131" t="s">
        <v>1123</v>
      </c>
      <c r="D423" s="130" t="s">
        <v>476</v>
      </c>
      <c r="E423" s="130">
        <v>1</v>
      </c>
      <c r="F423" s="130">
        <v>4</v>
      </c>
      <c r="G423" s="130"/>
      <c r="H423" s="130">
        <v>4</v>
      </c>
      <c r="I423" s="130">
        <f>E423*F423</f>
        <v>4</v>
      </c>
      <c r="J423" s="130">
        <f>E423*H423</f>
        <v>4</v>
      </c>
      <c r="K423" s="64"/>
      <c r="L423" s="64"/>
      <c r="M423" s="64"/>
    </row>
    <row r="424" spans="1:13" ht="15.75" customHeight="1">
      <c r="A424" s="131" t="s">
        <v>1122</v>
      </c>
      <c r="B424" s="131" t="s">
        <v>1124</v>
      </c>
      <c r="C424" s="131" t="s">
        <v>707</v>
      </c>
      <c r="D424" s="130" t="s">
        <v>476</v>
      </c>
      <c r="E424" s="130">
        <v>1</v>
      </c>
      <c r="F424" s="130">
        <v>4</v>
      </c>
      <c r="G424" s="130"/>
      <c r="H424" s="130">
        <v>4</v>
      </c>
      <c r="I424" s="130">
        <f t="shared" si="31"/>
        <v>4</v>
      </c>
      <c r="J424" s="130">
        <f t="shared" si="32"/>
        <v>4</v>
      </c>
      <c r="K424" s="64"/>
      <c r="L424" s="64"/>
      <c r="M424" s="64"/>
    </row>
    <row r="425" spans="1:13" ht="28.5" customHeight="1">
      <c r="A425" s="130">
        <v>12.14</v>
      </c>
      <c r="B425" s="132" t="s">
        <v>710</v>
      </c>
      <c r="C425" s="134" t="s">
        <v>708</v>
      </c>
      <c r="D425" s="132" t="s">
        <v>535</v>
      </c>
      <c r="E425" s="132">
        <v>1</v>
      </c>
      <c r="F425" s="130">
        <v>1</v>
      </c>
      <c r="G425" s="130"/>
      <c r="H425" s="130">
        <v>0</v>
      </c>
      <c r="I425" s="130">
        <f t="shared" si="31"/>
        <v>1</v>
      </c>
      <c r="J425" s="130">
        <f t="shared" si="32"/>
        <v>0</v>
      </c>
      <c r="K425" s="65"/>
      <c r="L425" s="65"/>
      <c r="M425" s="65"/>
    </row>
    <row r="426" spans="1:13" ht="27" customHeight="1">
      <c r="A426" s="130">
        <v>12.15</v>
      </c>
      <c r="B426" s="132" t="s">
        <v>709</v>
      </c>
      <c r="C426" s="134" t="s">
        <v>711</v>
      </c>
      <c r="D426" s="132" t="s">
        <v>476</v>
      </c>
      <c r="E426" s="132">
        <v>1</v>
      </c>
      <c r="F426" s="130">
        <v>1</v>
      </c>
      <c r="G426" s="130"/>
      <c r="H426" s="130">
        <v>0</v>
      </c>
      <c r="I426" s="130">
        <f t="shared" si="31"/>
        <v>1</v>
      </c>
      <c r="J426" s="130">
        <f t="shared" si="32"/>
        <v>0</v>
      </c>
      <c r="K426" s="62"/>
      <c r="L426" s="62"/>
      <c r="M426" s="62"/>
    </row>
    <row r="427" spans="1:13" ht="15.75" customHeight="1">
      <c r="A427" s="131" t="s">
        <v>1148</v>
      </c>
      <c r="B427" s="138" t="s">
        <v>712</v>
      </c>
      <c r="C427" s="138" t="s">
        <v>713</v>
      </c>
      <c r="D427" s="132" t="s">
        <v>535</v>
      </c>
      <c r="E427" s="132">
        <v>33</v>
      </c>
      <c r="F427" s="132">
        <v>0</v>
      </c>
      <c r="G427" s="131"/>
      <c r="H427" s="132">
        <v>1</v>
      </c>
      <c r="I427" s="132">
        <f t="shared" si="31"/>
        <v>0</v>
      </c>
      <c r="J427" s="132">
        <f t="shared" si="32"/>
        <v>33</v>
      </c>
      <c r="K427" s="94"/>
      <c r="L427" s="94"/>
      <c r="M427" s="94"/>
    </row>
    <row r="428" spans="1:13" ht="16.5" customHeight="1">
      <c r="A428" s="139" t="s">
        <v>732</v>
      </c>
      <c r="B428" s="138" t="s">
        <v>1047</v>
      </c>
      <c r="C428" s="140" t="s">
        <v>1105</v>
      </c>
      <c r="D428" s="141" t="s">
        <v>535</v>
      </c>
      <c r="E428" s="141">
        <v>2</v>
      </c>
      <c r="F428" s="141">
        <v>2</v>
      </c>
      <c r="G428" s="139"/>
      <c r="H428" s="141">
        <v>0</v>
      </c>
      <c r="I428" s="141">
        <f t="shared" si="31"/>
        <v>4</v>
      </c>
      <c r="J428" s="141">
        <f t="shared" si="32"/>
        <v>0</v>
      </c>
      <c r="K428" s="94"/>
      <c r="L428" s="94"/>
      <c r="M428" s="94"/>
    </row>
    <row r="429" spans="1:13" ht="16.5" customHeight="1">
      <c r="A429" s="17"/>
      <c r="B429" s="95"/>
      <c r="C429" s="4"/>
      <c r="D429" s="20"/>
      <c r="E429" s="20"/>
      <c r="F429" s="36"/>
      <c r="G429" s="36" t="e">
        <f>SUM(#REF!)</f>
        <v>#REF!</v>
      </c>
      <c r="H429" s="38"/>
      <c r="I429" s="31">
        <f>SUM(I411:I428)</f>
        <v>64</v>
      </c>
      <c r="J429" s="34">
        <f>SUM(J411:J428)</f>
        <v>69</v>
      </c>
      <c r="K429" s="34">
        <f>I429*1</f>
        <v>64</v>
      </c>
      <c r="L429" s="68">
        <f>J429*1</f>
        <v>69</v>
      </c>
      <c r="M429" s="39"/>
    </row>
    <row r="430" spans="1:13" ht="33.75" customHeight="1">
      <c r="A430" s="56"/>
      <c r="B430" s="4"/>
      <c r="C430" s="57"/>
      <c r="D430" s="58"/>
      <c r="E430" s="58"/>
      <c r="F430" s="59"/>
      <c r="G430" s="59"/>
      <c r="H430" s="59"/>
      <c r="I430" s="59"/>
      <c r="J430" s="59"/>
      <c r="K430" s="31"/>
      <c r="L430" s="49"/>
      <c r="M430" s="31"/>
    </row>
    <row r="431" spans="1:13" ht="35.25" customHeight="1" hidden="1">
      <c r="A431" s="56"/>
      <c r="B431" s="57"/>
      <c r="C431" s="57"/>
      <c r="D431" s="58"/>
      <c r="E431" s="58"/>
      <c r="F431" s="59"/>
      <c r="G431" s="59"/>
      <c r="H431" s="59"/>
      <c r="I431" s="59"/>
      <c r="J431" s="59"/>
      <c r="K431" s="31"/>
      <c r="L431" s="49"/>
      <c r="M431" s="31"/>
    </row>
    <row r="432" spans="1:13" ht="35.25" customHeight="1" hidden="1">
      <c r="A432" s="56"/>
      <c r="B432" s="57"/>
      <c r="C432" s="57"/>
      <c r="D432" s="58"/>
      <c r="E432" s="58"/>
      <c r="F432" s="59"/>
      <c r="G432" s="59"/>
      <c r="H432" s="59"/>
      <c r="I432" s="59"/>
      <c r="J432" s="59"/>
      <c r="K432" s="31"/>
      <c r="L432" s="49"/>
      <c r="M432" s="31"/>
    </row>
    <row r="433" spans="1:13" ht="35.25" customHeight="1" hidden="1">
      <c r="A433" s="56"/>
      <c r="B433" s="57"/>
      <c r="C433" s="57"/>
      <c r="D433" s="58"/>
      <c r="E433" s="58"/>
      <c r="F433" s="59"/>
      <c r="G433" s="59"/>
      <c r="H433" s="59"/>
      <c r="I433" s="59"/>
      <c r="J433" s="59"/>
      <c r="K433" s="31"/>
      <c r="L433" s="49"/>
      <c r="M433" s="31"/>
    </row>
    <row r="434" spans="1:13" ht="0.75" customHeight="1" hidden="1">
      <c r="A434" s="56"/>
      <c r="B434" s="57"/>
      <c r="C434" s="57"/>
      <c r="D434" s="58"/>
      <c r="E434" s="58"/>
      <c r="F434" s="59"/>
      <c r="G434" s="59"/>
      <c r="H434" s="59"/>
      <c r="I434" s="59"/>
      <c r="J434" s="59"/>
      <c r="K434" s="31"/>
      <c r="L434" s="49"/>
      <c r="M434" s="31"/>
    </row>
    <row r="435" spans="1:13" ht="35.25" customHeight="1" hidden="1">
      <c r="A435" s="56"/>
      <c r="B435" s="57"/>
      <c r="C435" s="57"/>
      <c r="D435" s="58"/>
      <c r="E435" s="58"/>
      <c r="F435" s="59"/>
      <c r="G435" s="59"/>
      <c r="H435" s="59"/>
      <c r="I435" s="59"/>
      <c r="J435" s="59"/>
      <c r="K435" s="31"/>
      <c r="L435" s="49"/>
      <c r="M435" s="31"/>
    </row>
    <row r="436" spans="1:13" ht="18" customHeight="1" hidden="1">
      <c r="A436" s="17"/>
      <c r="B436" s="57"/>
      <c r="C436" s="4"/>
      <c r="D436" s="20"/>
      <c r="E436" s="20"/>
      <c r="F436" s="31"/>
      <c r="G436" s="31"/>
      <c r="H436" s="31"/>
      <c r="I436" s="31"/>
      <c r="J436" s="31"/>
      <c r="K436" s="31"/>
      <c r="L436" s="49"/>
      <c r="M436" s="31"/>
    </row>
    <row r="437" spans="1:13" ht="18" customHeight="1" hidden="1">
      <c r="A437" s="17"/>
      <c r="B437" s="4"/>
      <c r="C437" s="4"/>
      <c r="D437" s="20"/>
      <c r="E437" s="20"/>
      <c r="F437" s="31"/>
      <c r="G437" s="31"/>
      <c r="H437" s="31"/>
      <c r="I437" s="31"/>
      <c r="J437" s="31"/>
      <c r="K437" s="31"/>
      <c r="L437" s="49"/>
      <c r="M437" s="31"/>
    </row>
    <row r="438" spans="1:13" ht="18" customHeight="1" hidden="1">
      <c r="A438" s="17"/>
      <c r="B438" s="4"/>
      <c r="C438" s="4"/>
      <c r="D438" s="20"/>
      <c r="E438" s="20"/>
      <c r="F438" s="31"/>
      <c r="G438" s="31"/>
      <c r="H438" s="31"/>
      <c r="I438" s="31"/>
      <c r="J438" s="31"/>
      <c r="K438" s="31"/>
      <c r="L438" s="49"/>
      <c r="M438" s="31"/>
    </row>
    <row r="439" spans="1:13" ht="15" hidden="1">
      <c r="A439" s="17"/>
      <c r="B439" s="4"/>
      <c r="C439" s="4"/>
      <c r="D439" s="20"/>
      <c r="E439" s="20"/>
      <c r="F439" s="31"/>
      <c r="G439" s="31"/>
      <c r="H439" s="31"/>
      <c r="I439" s="31"/>
      <c r="J439" s="31"/>
      <c r="K439" s="31"/>
      <c r="L439" s="49"/>
      <c r="M439" s="31"/>
    </row>
    <row r="440" spans="1:13" ht="18" customHeight="1" hidden="1">
      <c r="A440" s="17"/>
      <c r="B440" s="4"/>
      <c r="C440" s="4"/>
      <c r="D440" s="20"/>
      <c r="E440" s="20"/>
      <c r="F440" s="31"/>
      <c r="G440" s="31"/>
      <c r="H440" s="31"/>
      <c r="I440" s="31"/>
      <c r="J440" s="31"/>
      <c r="K440" s="31"/>
      <c r="L440" s="49"/>
      <c r="M440" s="31"/>
    </row>
    <row r="441" spans="1:13" ht="18" customHeight="1" hidden="1">
      <c r="A441" s="17"/>
      <c r="B441" s="4"/>
      <c r="C441" s="4"/>
      <c r="D441" s="20"/>
      <c r="E441" s="20"/>
      <c r="F441" s="31"/>
      <c r="G441" s="31"/>
      <c r="H441" s="31"/>
      <c r="I441" s="31"/>
      <c r="J441" s="31"/>
      <c r="K441" s="31"/>
      <c r="L441" s="49"/>
      <c r="M441" s="31"/>
    </row>
    <row r="442" spans="1:13" ht="18" customHeight="1" hidden="1">
      <c r="A442" s="17"/>
      <c r="B442" s="4"/>
      <c r="C442" s="4"/>
      <c r="D442" s="20"/>
      <c r="E442" s="20"/>
      <c r="F442" s="31"/>
      <c r="G442" s="31"/>
      <c r="H442" s="31"/>
      <c r="I442" s="31"/>
      <c r="J442" s="31"/>
      <c r="K442" s="31"/>
      <c r="L442" s="49"/>
      <c r="M442" s="31"/>
    </row>
    <row r="443" spans="1:13" ht="18" customHeight="1" hidden="1">
      <c r="A443" s="17"/>
      <c r="B443" s="4"/>
      <c r="C443" s="4"/>
      <c r="D443" s="20"/>
      <c r="E443" s="20"/>
      <c r="F443" s="31"/>
      <c r="G443" s="31"/>
      <c r="H443" s="31"/>
      <c r="I443" s="31"/>
      <c r="J443" s="31"/>
      <c r="K443" s="31"/>
      <c r="L443" s="49"/>
      <c r="M443" s="31"/>
    </row>
    <row r="444" spans="1:13" ht="18" customHeight="1" hidden="1">
      <c r="A444" s="17"/>
      <c r="B444" s="4"/>
      <c r="C444" s="4"/>
      <c r="D444" s="20"/>
      <c r="E444" s="20"/>
      <c r="F444" s="31"/>
      <c r="G444" s="31"/>
      <c r="H444" s="31"/>
      <c r="I444" s="61"/>
      <c r="J444" s="61"/>
      <c r="K444" s="59"/>
      <c r="L444" s="60"/>
      <c r="M444" s="31"/>
    </row>
    <row r="445" spans="1:13" ht="18" customHeight="1" hidden="1">
      <c r="A445" s="17"/>
      <c r="B445" s="4"/>
      <c r="C445" s="4"/>
      <c r="D445" s="20"/>
      <c r="E445" s="20"/>
      <c r="F445" s="31"/>
      <c r="G445" s="31"/>
      <c r="H445" s="31"/>
      <c r="I445" s="61"/>
      <c r="J445" s="61"/>
      <c r="K445" s="31"/>
      <c r="L445" s="60"/>
      <c r="M445" s="31"/>
    </row>
    <row r="446" spans="1:13" ht="18" customHeight="1">
      <c r="A446" s="119" t="s">
        <v>335</v>
      </c>
      <c r="B446" s="111"/>
      <c r="C446" s="115" t="s">
        <v>354</v>
      </c>
      <c r="D446" s="120"/>
      <c r="E446" s="120"/>
      <c r="F446" s="121"/>
      <c r="G446" s="121"/>
      <c r="H446" s="122"/>
      <c r="I446" s="122"/>
      <c r="J446" s="122"/>
      <c r="K446" s="122"/>
      <c r="L446" s="123"/>
      <c r="M446" s="31"/>
    </row>
    <row r="447" spans="1:13" ht="15">
      <c r="A447" s="17"/>
      <c r="B447" s="6"/>
      <c r="C447" s="4"/>
      <c r="D447" s="20"/>
      <c r="E447" s="20"/>
      <c r="F447" s="31"/>
      <c r="G447" s="31"/>
      <c r="H447" s="38"/>
      <c r="I447" s="31"/>
      <c r="J447" s="31"/>
      <c r="K447" s="31"/>
      <c r="L447" s="49"/>
      <c r="M447" s="31"/>
    </row>
    <row r="448" spans="1:13" ht="30.75">
      <c r="A448" s="17" t="s">
        <v>336</v>
      </c>
      <c r="B448" s="4" t="s">
        <v>19</v>
      </c>
      <c r="C448" s="4" t="s">
        <v>1058</v>
      </c>
      <c r="D448" s="20" t="s">
        <v>476</v>
      </c>
      <c r="E448" s="20">
        <v>2</v>
      </c>
      <c r="F448" s="31">
        <v>2</v>
      </c>
      <c r="G448" s="31"/>
      <c r="H448" s="31">
        <v>0</v>
      </c>
      <c r="I448" s="31">
        <f aca="true" t="shared" si="33" ref="I448:I458">E448*F448</f>
        <v>4</v>
      </c>
      <c r="J448" s="31">
        <f aca="true" t="shared" si="34" ref="J448:J458">E448*H448</f>
        <v>0</v>
      </c>
      <c r="K448" s="31"/>
      <c r="L448" s="49"/>
      <c r="M448" s="31"/>
    </row>
    <row r="449" spans="1:13" ht="30.75">
      <c r="A449" s="17" t="s">
        <v>337</v>
      </c>
      <c r="B449" s="4" t="s">
        <v>39</v>
      </c>
      <c r="C449" s="4" t="s">
        <v>1059</v>
      </c>
      <c r="D449" s="20" t="s">
        <v>476</v>
      </c>
      <c r="E449" s="20">
        <v>1</v>
      </c>
      <c r="F449" s="31">
        <v>2</v>
      </c>
      <c r="G449" s="31"/>
      <c r="H449" s="31">
        <v>0</v>
      </c>
      <c r="I449" s="31">
        <f t="shared" si="33"/>
        <v>2</v>
      </c>
      <c r="J449" s="31">
        <f t="shared" si="34"/>
        <v>0</v>
      </c>
      <c r="K449" s="31"/>
      <c r="L449" s="49"/>
      <c r="M449" s="31"/>
    </row>
    <row r="450" spans="1:13" ht="18" customHeight="1">
      <c r="A450" s="17" t="s">
        <v>338</v>
      </c>
      <c r="B450" s="4" t="s">
        <v>21</v>
      </c>
      <c r="C450" s="4" t="s">
        <v>1060</v>
      </c>
      <c r="D450" s="20" t="s">
        <v>476</v>
      </c>
      <c r="E450" s="20">
        <v>1</v>
      </c>
      <c r="F450" s="31">
        <v>0</v>
      </c>
      <c r="G450" s="31"/>
      <c r="H450" s="31">
        <v>1</v>
      </c>
      <c r="I450" s="31">
        <f t="shared" si="33"/>
        <v>0</v>
      </c>
      <c r="J450" s="31">
        <f t="shared" si="34"/>
        <v>1</v>
      </c>
      <c r="K450" s="31"/>
      <c r="L450" s="49"/>
      <c r="M450" s="31"/>
    </row>
    <row r="451" spans="1:13" ht="18" customHeight="1">
      <c r="A451" s="17" t="s">
        <v>339</v>
      </c>
      <c r="B451" s="4" t="s">
        <v>334</v>
      </c>
      <c r="C451" s="4" t="s">
        <v>355</v>
      </c>
      <c r="D451" s="20" t="s">
        <v>476</v>
      </c>
      <c r="E451" s="20">
        <v>1</v>
      </c>
      <c r="F451" s="31">
        <v>0</v>
      </c>
      <c r="G451" s="31"/>
      <c r="H451" s="31">
        <v>0</v>
      </c>
      <c r="I451" s="31">
        <f t="shared" si="33"/>
        <v>0</v>
      </c>
      <c r="J451" s="31">
        <f t="shared" si="34"/>
        <v>0</v>
      </c>
      <c r="K451" s="31"/>
      <c r="L451" s="49"/>
      <c r="M451" s="31"/>
    </row>
    <row r="452" spans="1:13" ht="30.75">
      <c r="A452" s="17" t="s">
        <v>340</v>
      </c>
      <c r="B452" s="4" t="s">
        <v>24</v>
      </c>
      <c r="C452" s="4" t="s">
        <v>356</v>
      </c>
      <c r="D452" s="20" t="s">
        <v>476</v>
      </c>
      <c r="E452" s="20">
        <v>2</v>
      </c>
      <c r="F452" s="31">
        <v>0</v>
      </c>
      <c r="G452" s="31"/>
      <c r="H452" s="31">
        <v>0</v>
      </c>
      <c r="I452" s="31">
        <f t="shared" si="33"/>
        <v>0</v>
      </c>
      <c r="J452" s="31">
        <f t="shared" si="34"/>
        <v>0</v>
      </c>
      <c r="K452" s="31"/>
      <c r="L452" s="49"/>
      <c r="M452" s="31"/>
    </row>
    <row r="453" spans="1:13" ht="30.75">
      <c r="A453" s="17" t="s">
        <v>347</v>
      </c>
      <c r="B453" s="4" t="s">
        <v>1062</v>
      </c>
      <c r="C453" s="4" t="s">
        <v>662</v>
      </c>
      <c r="D453" s="20" t="s">
        <v>476</v>
      </c>
      <c r="E453" s="20">
        <v>1</v>
      </c>
      <c r="F453" s="31">
        <v>2</v>
      </c>
      <c r="G453" s="31"/>
      <c r="H453" s="31">
        <v>0</v>
      </c>
      <c r="I453" s="31">
        <f t="shared" si="33"/>
        <v>2</v>
      </c>
      <c r="J453" s="31">
        <f t="shared" si="34"/>
        <v>0</v>
      </c>
      <c r="K453" s="31"/>
      <c r="L453" s="49"/>
      <c r="M453" s="31"/>
    </row>
    <row r="454" spans="1:13" ht="18" customHeight="1">
      <c r="A454" s="17" t="s">
        <v>349</v>
      </c>
      <c r="B454" s="4" t="s">
        <v>348</v>
      </c>
      <c r="C454" s="4" t="s">
        <v>350</v>
      </c>
      <c r="D454" s="20" t="s">
        <v>476</v>
      </c>
      <c r="E454" s="20">
        <v>5</v>
      </c>
      <c r="F454" s="31">
        <v>2</v>
      </c>
      <c r="G454" s="31"/>
      <c r="H454" s="31">
        <v>0</v>
      </c>
      <c r="I454" s="31">
        <f t="shared" si="33"/>
        <v>10</v>
      </c>
      <c r="J454" s="31">
        <f t="shared" si="34"/>
        <v>0</v>
      </c>
      <c r="K454" s="31"/>
      <c r="L454" s="49"/>
      <c r="M454" s="31"/>
    </row>
    <row r="455" spans="1:13" ht="18" customHeight="1">
      <c r="A455" s="17" t="s">
        <v>351</v>
      </c>
      <c r="B455" s="4" t="s">
        <v>348</v>
      </c>
      <c r="C455" s="4" t="s">
        <v>352</v>
      </c>
      <c r="D455" s="20" t="s">
        <v>476</v>
      </c>
      <c r="E455" s="20">
        <v>2</v>
      </c>
      <c r="F455" s="31">
        <v>2</v>
      </c>
      <c r="G455" s="31"/>
      <c r="H455" s="31">
        <v>0</v>
      </c>
      <c r="I455" s="31">
        <f t="shared" si="33"/>
        <v>4</v>
      </c>
      <c r="J455" s="31">
        <f t="shared" si="34"/>
        <v>0</v>
      </c>
      <c r="K455" s="31"/>
      <c r="L455" s="49"/>
      <c r="M455" s="31"/>
    </row>
    <row r="456" spans="1:13" ht="18" customHeight="1">
      <c r="A456" s="17" t="s">
        <v>1018</v>
      </c>
      <c r="B456" s="4" t="s">
        <v>348</v>
      </c>
      <c r="C456" s="4" t="s">
        <v>353</v>
      </c>
      <c r="D456" s="20" t="s">
        <v>476</v>
      </c>
      <c r="E456" s="20">
        <v>4</v>
      </c>
      <c r="F456" s="31">
        <v>2</v>
      </c>
      <c r="G456" s="31"/>
      <c r="H456" s="31">
        <v>0</v>
      </c>
      <c r="I456" s="31">
        <f t="shared" si="33"/>
        <v>8</v>
      </c>
      <c r="J456" s="31">
        <f t="shared" si="34"/>
        <v>0</v>
      </c>
      <c r="K456" s="31"/>
      <c r="L456" s="49"/>
      <c r="M456" s="31"/>
    </row>
    <row r="457" spans="1:13" ht="18" customHeight="1">
      <c r="A457" s="17" t="s">
        <v>490</v>
      </c>
      <c r="B457" s="4" t="s">
        <v>25</v>
      </c>
      <c r="C457" s="4" t="s">
        <v>491</v>
      </c>
      <c r="D457" s="20" t="s">
        <v>476</v>
      </c>
      <c r="E457" s="20">
        <v>1</v>
      </c>
      <c r="F457" s="31">
        <v>2</v>
      </c>
      <c r="G457" s="31"/>
      <c r="H457" s="31">
        <v>0</v>
      </c>
      <c r="I457" s="31">
        <f t="shared" si="33"/>
        <v>2</v>
      </c>
      <c r="J457" s="31">
        <f t="shared" si="34"/>
        <v>0</v>
      </c>
      <c r="K457" s="31"/>
      <c r="L457" s="49"/>
      <c r="M457" s="31"/>
    </row>
    <row r="458" spans="1:13" ht="54" customHeight="1">
      <c r="A458" s="17" t="s">
        <v>1057</v>
      </c>
      <c r="B458" s="4" t="s">
        <v>332</v>
      </c>
      <c r="C458" s="143" t="s">
        <v>1155</v>
      </c>
      <c r="D458" s="20" t="s">
        <v>522</v>
      </c>
      <c r="E458" s="20">
        <v>1</v>
      </c>
      <c r="F458" s="31">
        <v>2</v>
      </c>
      <c r="G458" s="31"/>
      <c r="H458" s="31">
        <v>2</v>
      </c>
      <c r="I458" s="31">
        <f t="shared" si="33"/>
        <v>2</v>
      </c>
      <c r="J458" s="31">
        <f t="shared" si="34"/>
        <v>2</v>
      </c>
      <c r="K458" s="31"/>
      <c r="L458" s="49"/>
      <c r="M458" s="31"/>
    </row>
    <row r="459" spans="1:13" ht="18" customHeight="1">
      <c r="A459" s="17" t="s">
        <v>1061</v>
      </c>
      <c r="B459" s="4" t="s">
        <v>1063</v>
      </c>
      <c r="C459" s="4" t="s">
        <v>1066</v>
      </c>
      <c r="D459" s="20" t="s">
        <v>476</v>
      </c>
      <c r="E459" s="20">
        <v>1</v>
      </c>
      <c r="F459" s="31">
        <v>2</v>
      </c>
      <c r="G459" s="31"/>
      <c r="H459" s="31">
        <v>0</v>
      </c>
      <c r="I459" s="31">
        <f>E459*F459</f>
        <v>2</v>
      </c>
      <c r="J459" s="31">
        <f>E459*H459</f>
        <v>0</v>
      </c>
      <c r="K459" s="31"/>
      <c r="L459" s="49"/>
      <c r="M459" s="31"/>
    </row>
    <row r="460" spans="1:13" ht="18" customHeight="1">
      <c r="A460" s="17" t="s">
        <v>1064</v>
      </c>
      <c r="B460" s="4" t="s">
        <v>1065</v>
      </c>
      <c r="C460" s="4" t="s">
        <v>1067</v>
      </c>
      <c r="D460" s="20" t="s">
        <v>476</v>
      </c>
      <c r="E460" s="20">
        <v>4</v>
      </c>
      <c r="F460" s="31">
        <v>2</v>
      </c>
      <c r="G460" s="31"/>
      <c r="H460" s="31">
        <v>0</v>
      </c>
      <c r="I460" s="31">
        <f>E460*F460</f>
        <v>8</v>
      </c>
      <c r="J460" s="31">
        <f>E460*H460</f>
        <v>0</v>
      </c>
      <c r="K460" s="31"/>
      <c r="L460" s="49"/>
      <c r="M460" s="31"/>
    </row>
    <row r="461" spans="1:13" ht="18" customHeight="1">
      <c r="A461" s="17" t="s">
        <v>1068</v>
      </c>
      <c r="B461" s="151" t="s">
        <v>232</v>
      </c>
      <c r="C461" s="152" t="s">
        <v>1154</v>
      </c>
      <c r="D461" s="153" t="s">
        <v>870</v>
      </c>
      <c r="E461" s="153">
        <v>3</v>
      </c>
      <c r="F461" s="154">
        <v>0</v>
      </c>
      <c r="G461" s="154"/>
      <c r="H461" s="154">
        <v>1</v>
      </c>
      <c r="I461" s="154">
        <f>E461*F461</f>
        <v>0</v>
      </c>
      <c r="J461" s="154">
        <f>E461*H461</f>
        <v>3</v>
      </c>
      <c r="K461" s="31"/>
      <c r="L461" s="49"/>
      <c r="M461" s="31"/>
    </row>
    <row r="462" spans="1:13" ht="18" customHeight="1">
      <c r="A462" s="17"/>
      <c r="B462" s="91"/>
      <c r="C462" s="104"/>
      <c r="D462" s="92"/>
      <c r="E462" s="92"/>
      <c r="F462" s="61"/>
      <c r="G462" s="61"/>
      <c r="H462" s="61"/>
      <c r="I462" s="61">
        <f>SUM(I448:I461)</f>
        <v>44</v>
      </c>
      <c r="J462" s="61">
        <f>SUM(J448:J461)</f>
        <v>6</v>
      </c>
      <c r="K462" s="31">
        <v>44</v>
      </c>
      <c r="L462" s="49">
        <v>6</v>
      </c>
      <c r="M462" s="31"/>
    </row>
    <row r="463" spans="1:13" ht="18" customHeight="1">
      <c r="A463" s="116"/>
      <c r="B463" s="111"/>
      <c r="C463" s="115" t="s">
        <v>376</v>
      </c>
      <c r="D463" s="20"/>
      <c r="E463" s="20"/>
      <c r="F463" s="31"/>
      <c r="G463" s="31"/>
      <c r="H463" s="31"/>
      <c r="I463" s="31"/>
      <c r="J463" s="31"/>
      <c r="K463" s="31"/>
      <c r="L463" s="49"/>
      <c r="M463" s="31"/>
    </row>
    <row r="464" spans="1:13" ht="18" customHeight="1">
      <c r="A464" s="116"/>
      <c r="B464" s="111"/>
      <c r="C464" s="115"/>
      <c r="D464" s="20"/>
      <c r="E464" s="20"/>
      <c r="F464" s="31"/>
      <c r="G464" s="31"/>
      <c r="H464" s="31"/>
      <c r="I464" s="31"/>
      <c r="J464" s="31"/>
      <c r="K464" s="31"/>
      <c r="L464" s="49"/>
      <c r="M464" s="31"/>
    </row>
    <row r="465" spans="1:13" ht="18" customHeight="1">
      <c r="A465" s="17" t="s">
        <v>341</v>
      </c>
      <c r="B465" s="4" t="s">
        <v>25</v>
      </c>
      <c r="C465" s="4" t="s">
        <v>492</v>
      </c>
      <c r="D465" s="20" t="s">
        <v>476</v>
      </c>
      <c r="E465" s="20">
        <v>1</v>
      </c>
      <c r="F465" s="31">
        <v>2</v>
      </c>
      <c r="G465" s="31"/>
      <c r="H465" s="31">
        <v>0</v>
      </c>
      <c r="I465" s="31">
        <f>E465*F465</f>
        <v>2</v>
      </c>
      <c r="J465" s="31">
        <f>E465*H465</f>
        <v>0</v>
      </c>
      <c r="K465" s="31"/>
      <c r="L465" s="49"/>
      <c r="M465" s="31"/>
    </row>
    <row r="466" spans="1:13" ht="18" customHeight="1">
      <c r="A466" s="17"/>
      <c r="B466" s="4"/>
      <c r="C466" s="4"/>
      <c r="D466" s="20"/>
      <c r="E466" s="20"/>
      <c r="F466" s="31"/>
      <c r="G466" s="31"/>
      <c r="H466" s="31"/>
      <c r="I466" s="31"/>
      <c r="J466" s="31"/>
      <c r="K466" s="31">
        <v>2</v>
      </c>
      <c r="L466" s="49">
        <v>0</v>
      </c>
      <c r="M466" s="31"/>
    </row>
    <row r="467" spans="1:13" ht="18" customHeight="1">
      <c r="A467" s="119" t="s">
        <v>364</v>
      </c>
      <c r="B467" s="111"/>
      <c r="C467" s="115" t="s">
        <v>1024</v>
      </c>
      <c r="D467" s="37"/>
      <c r="E467" s="37"/>
      <c r="F467" s="38"/>
      <c r="G467" s="38"/>
      <c r="H467" s="31"/>
      <c r="I467" s="31"/>
      <c r="J467" s="31"/>
      <c r="K467" s="31"/>
      <c r="L467" s="49"/>
      <c r="M467" s="31"/>
    </row>
    <row r="468" spans="1:13" ht="15">
      <c r="A468" s="17" t="s">
        <v>365</v>
      </c>
      <c r="B468" s="4" t="s">
        <v>25</v>
      </c>
      <c r="C468" s="91" t="s">
        <v>1011</v>
      </c>
      <c r="D468" s="92" t="s">
        <v>476</v>
      </c>
      <c r="E468" s="92">
        <v>1</v>
      </c>
      <c r="F468" s="61">
        <v>2</v>
      </c>
      <c r="G468" s="61"/>
      <c r="H468" s="93">
        <v>0</v>
      </c>
      <c r="I468" s="61">
        <f>E468*F468</f>
        <v>2</v>
      </c>
      <c r="J468" s="61">
        <f>E468*H468</f>
        <v>0</v>
      </c>
      <c r="K468" s="31"/>
      <c r="L468" s="49"/>
      <c r="M468" s="31"/>
    </row>
    <row r="469" spans="1:13" ht="18" customHeight="1">
      <c r="A469" s="17" t="s">
        <v>366</v>
      </c>
      <c r="B469" s="91" t="s">
        <v>332</v>
      </c>
      <c r="C469" s="91" t="s">
        <v>727</v>
      </c>
      <c r="D469" s="92" t="s">
        <v>477</v>
      </c>
      <c r="E469" s="92">
        <v>2</v>
      </c>
      <c r="F469" s="61">
        <v>0</v>
      </c>
      <c r="G469" s="61"/>
      <c r="H469" s="61">
        <v>1</v>
      </c>
      <c r="I469" s="61">
        <f>E469*F469</f>
        <v>0</v>
      </c>
      <c r="J469" s="61">
        <f>E469*H469</f>
        <v>2</v>
      </c>
      <c r="K469" s="31"/>
      <c r="L469" s="49"/>
      <c r="M469" s="31"/>
    </row>
    <row r="470" spans="1:13" ht="18" customHeight="1">
      <c r="A470" s="17" t="s">
        <v>367</v>
      </c>
      <c r="B470" s="91" t="s">
        <v>44</v>
      </c>
      <c r="C470" s="4" t="s">
        <v>1020</v>
      </c>
      <c r="D470" s="20" t="s">
        <v>550</v>
      </c>
      <c r="E470" s="20">
        <v>1</v>
      </c>
      <c r="F470" s="31">
        <v>2</v>
      </c>
      <c r="G470" s="31"/>
      <c r="H470" s="31">
        <v>0</v>
      </c>
      <c r="I470" s="31">
        <f>E470*F470</f>
        <v>2</v>
      </c>
      <c r="J470" s="31">
        <f>E470*H470</f>
        <v>0</v>
      </c>
      <c r="K470" s="31"/>
      <c r="L470" s="49"/>
      <c r="M470" s="31"/>
    </row>
    <row r="471" spans="1:13" ht="18" customHeight="1">
      <c r="A471" s="17"/>
      <c r="B471" s="4"/>
      <c r="C471" s="91"/>
      <c r="D471" s="92"/>
      <c r="E471" s="92"/>
      <c r="F471" s="61"/>
      <c r="G471" s="61"/>
      <c r="H471" s="61"/>
      <c r="I471" s="61">
        <f>SUM(I468:I470)</f>
        <v>4</v>
      </c>
      <c r="J471" s="61">
        <f>SUM(J468:J470)</f>
        <v>2</v>
      </c>
      <c r="K471" s="31">
        <f>I471*1</f>
        <v>4</v>
      </c>
      <c r="L471" s="49">
        <f>J471*1</f>
        <v>2</v>
      </c>
      <c r="M471" s="31"/>
    </row>
    <row r="472" spans="1:13" ht="18" customHeight="1">
      <c r="A472" s="17"/>
      <c r="B472" s="91"/>
      <c r="C472" s="4"/>
      <c r="D472" s="20"/>
      <c r="E472" s="20"/>
      <c r="F472" s="31"/>
      <c r="G472" s="31"/>
      <c r="H472" s="31"/>
      <c r="I472" s="31"/>
      <c r="J472" s="31"/>
      <c r="K472" s="31"/>
      <c r="L472" s="49"/>
      <c r="M472" s="31"/>
    </row>
    <row r="473" spans="1:13" ht="18" customHeight="1">
      <c r="A473" s="124">
        <v>16</v>
      </c>
      <c r="B473" s="111"/>
      <c r="C473" s="115" t="s">
        <v>377</v>
      </c>
      <c r="D473" s="20"/>
      <c r="E473" s="20"/>
      <c r="F473" s="31"/>
      <c r="G473" s="31"/>
      <c r="H473" s="31"/>
      <c r="I473" s="31"/>
      <c r="J473" s="31"/>
      <c r="K473" s="31"/>
      <c r="L473" s="49"/>
      <c r="M473" s="31"/>
    </row>
    <row r="474" spans="1:13" ht="18" customHeight="1">
      <c r="A474" s="17" t="s">
        <v>370</v>
      </c>
      <c r="B474" s="4" t="s">
        <v>363</v>
      </c>
      <c r="C474" s="4" t="s">
        <v>469</v>
      </c>
      <c r="D474" s="20" t="s">
        <v>476</v>
      </c>
      <c r="E474" s="20">
        <v>3</v>
      </c>
      <c r="F474" s="31">
        <v>2</v>
      </c>
      <c r="G474" s="31"/>
      <c r="H474" s="31">
        <v>0</v>
      </c>
      <c r="I474" s="31">
        <f>E474*F474</f>
        <v>6</v>
      </c>
      <c r="J474" s="31">
        <f>E474*H474</f>
        <v>0</v>
      </c>
      <c r="K474" s="31"/>
      <c r="L474" s="49"/>
      <c r="M474" s="31"/>
    </row>
    <row r="475" spans="1:13" ht="18" customHeight="1">
      <c r="A475" s="17" t="s">
        <v>371</v>
      </c>
      <c r="B475" s="4" t="s">
        <v>1021</v>
      </c>
      <c r="C475" s="4" t="s">
        <v>656</v>
      </c>
      <c r="D475" s="20" t="s">
        <v>476</v>
      </c>
      <c r="E475" s="20">
        <v>1</v>
      </c>
      <c r="F475" s="31">
        <v>2</v>
      </c>
      <c r="G475" s="31"/>
      <c r="H475" s="31">
        <v>0</v>
      </c>
      <c r="I475" s="31">
        <f>E475*F475</f>
        <v>2</v>
      </c>
      <c r="J475" s="31">
        <f>E475*H475</f>
        <v>0</v>
      </c>
      <c r="K475" s="31"/>
      <c r="L475" s="49"/>
      <c r="M475" s="31"/>
    </row>
    <row r="476" spans="1:13" ht="18" customHeight="1">
      <c r="A476" s="17"/>
      <c r="B476" s="4"/>
      <c r="C476" s="4"/>
      <c r="D476" s="20"/>
      <c r="E476" s="20"/>
      <c r="F476" s="31"/>
      <c r="G476" s="31"/>
      <c r="H476" s="31"/>
      <c r="I476" s="31">
        <f>SUM(I474:I475)</f>
        <v>8</v>
      </c>
      <c r="J476" s="31">
        <f>SUM(J474:J475)</f>
        <v>0</v>
      </c>
      <c r="K476" s="31">
        <f>I476*1</f>
        <v>8</v>
      </c>
      <c r="L476" s="49">
        <f>J476*1</f>
        <v>0</v>
      </c>
      <c r="M476" s="31"/>
    </row>
    <row r="477" spans="1:13" ht="18" customHeight="1">
      <c r="A477" s="124">
        <v>17</v>
      </c>
      <c r="B477" s="111"/>
      <c r="C477" s="115" t="s">
        <v>1019</v>
      </c>
      <c r="D477" s="20"/>
      <c r="E477" s="20"/>
      <c r="F477" s="31"/>
      <c r="G477" s="31"/>
      <c r="H477" s="31"/>
      <c r="I477" s="31"/>
      <c r="J477" s="31"/>
      <c r="K477" s="31"/>
      <c r="L477" s="49"/>
      <c r="M477" s="31"/>
    </row>
    <row r="478" spans="1:13" ht="18" customHeight="1">
      <c r="A478" s="17" t="s">
        <v>481</v>
      </c>
      <c r="B478" s="4" t="s">
        <v>253</v>
      </c>
      <c r="C478" s="4" t="s">
        <v>369</v>
      </c>
      <c r="D478" s="20" t="s">
        <v>476</v>
      </c>
      <c r="E478" s="20">
        <v>1</v>
      </c>
      <c r="F478" s="31">
        <v>2</v>
      </c>
      <c r="G478" s="31"/>
      <c r="H478" s="31">
        <v>0</v>
      </c>
      <c r="I478" s="31">
        <f>E478*F478</f>
        <v>2</v>
      </c>
      <c r="J478" s="31">
        <f>E478*H478</f>
        <v>0</v>
      </c>
      <c r="K478" s="31"/>
      <c r="L478" s="49"/>
      <c r="M478" s="31"/>
    </row>
    <row r="479" spans="1:13" ht="18" customHeight="1">
      <c r="A479" s="17" t="s">
        <v>1013</v>
      </c>
      <c r="B479" s="4" t="s">
        <v>40</v>
      </c>
      <c r="C479" s="4" t="s">
        <v>758</v>
      </c>
      <c r="D479" s="20" t="s">
        <v>522</v>
      </c>
      <c r="E479" s="20">
        <v>1</v>
      </c>
      <c r="F479" s="31">
        <v>2</v>
      </c>
      <c r="G479" s="31"/>
      <c r="H479" s="31">
        <v>2</v>
      </c>
      <c r="I479" s="31">
        <v>2</v>
      </c>
      <c r="J479" s="31">
        <v>2</v>
      </c>
      <c r="K479" s="31"/>
      <c r="L479" s="49"/>
      <c r="M479" s="31"/>
    </row>
    <row r="480" spans="1:13" ht="18" customHeight="1">
      <c r="A480" s="17" t="s">
        <v>1014</v>
      </c>
      <c r="B480" s="4" t="s">
        <v>39</v>
      </c>
      <c r="C480" s="4" t="s">
        <v>758</v>
      </c>
      <c r="D480" s="20" t="s">
        <v>522</v>
      </c>
      <c r="E480" s="20">
        <v>1</v>
      </c>
      <c r="F480" s="31">
        <v>2</v>
      </c>
      <c r="G480" s="31"/>
      <c r="H480" s="31">
        <v>2</v>
      </c>
      <c r="I480" s="31">
        <v>2</v>
      </c>
      <c r="J480" s="31">
        <v>2</v>
      </c>
      <c r="K480" s="31"/>
      <c r="L480" s="49"/>
      <c r="M480" s="31"/>
    </row>
    <row r="481" spans="1:13" ht="18" customHeight="1">
      <c r="A481" s="17" t="s">
        <v>1094</v>
      </c>
      <c r="B481" s="4" t="s">
        <v>227</v>
      </c>
      <c r="C481" s="4" t="s">
        <v>1095</v>
      </c>
      <c r="D481" s="20" t="s">
        <v>535</v>
      </c>
      <c r="E481" s="20">
        <v>6</v>
      </c>
      <c r="F481" s="31">
        <v>0</v>
      </c>
      <c r="G481" s="31"/>
      <c r="H481" s="31">
        <v>1</v>
      </c>
      <c r="I481" s="31">
        <f>E481*F481</f>
        <v>0</v>
      </c>
      <c r="J481" s="31">
        <f>E481*H481</f>
        <v>6</v>
      </c>
      <c r="K481" s="31"/>
      <c r="L481" s="49"/>
      <c r="M481" s="31"/>
    </row>
    <row r="482" spans="1:13" ht="18" customHeight="1">
      <c r="A482" s="17"/>
      <c r="B482" s="4"/>
      <c r="C482" s="4"/>
      <c r="D482" s="20"/>
      <c r="E482" s="20"/>
      <c r="F482" s="31"/>
      <c r="G482" s="31"/>
      <c r="H482" s="31"/>
      <c r="I482" s="31">
        <f>SUM(I478:I481)</f>
        <v>6</v>
      </c>
      <c r="J482" s="31">
        <f>SUM(J478:J481)</f>
        <v>10</v>
      </c>
      <c r="K482" s="31">
        <f>I482*1</f>
        <v>6</v>
      </c>
      <c r="L482" s="49">
        <f>J482*1</f>
        <v>10</v>
      </c>
      <c r="M482" s="31"/>
    </row>
    <row r="483" spans="1:13" ht="18" customHeight="1">
      <c r="A483" s="17"/>
      <c r="B483" s="4"/>
      <c r="C483" s="4"/>
      <c r="D483" s="20"/>
      <c r="E483" s="20"/>
      <c r="F483" s="31"/>
      <c r="G483" s="31"/>
      <c r="H483" s="31"/>
      <c r="I483" s="31"/>
      <c r="J483" s="31"/>
      <c r="K483" s="31"/>
      <c r="L483" s="49"/>
      <c r="M483" s="31"/>
    </row>
    <row r="484" spans="1:13" ht="18" customHeight="1">
      <c r="A484" s="17"/>
      <c r="B484" s="4"/>
      <c r="C484" s="4"/>
      <c r="D484" s="20"/>
      <c r="E484" s="20"/>
      <c r="F484" s="31"/>
      <c r="G484" s="31"/>
      <c r="H484" s="31"/>
      <c r="I484" s="31"/>
      <c r="J484" s="31"/>
      <c r="K484" s="31"/>
      <c r="L484" s="49"/>
      <c r="M484" s="31"/>
    </row>
    <row r="485" spans="1:13" ht="18" customHeight="1">
      <c r="A485" s="17"/>
      <c r="B485" s="4"/>
      <c r="C485" s="4"/>
      <c r="D485" s="20"/>
      <c r="E485" s="20"/>
      <c r="F485" s="31"/>
      <c r="G485" s="31"/>
      <c r="H485" s="31"/>
      <c r="I485" s="31"/>
      <c r="J485" s="31"/>
      <c r="K485" s="31"/>
      <c r="L485" s="49"/>
      <c r="M485" s="31"/>
    </row>
    <row r="486" spans="1:13" ht="18" customHeight="1">
      <c r="A486" s="124">
        <v>18</v>
      </c>
      <c r="B486" s="111"/>
      <c r="C486" s="115" t="s">
        <v>342</v>
      </c>
      <c r="D486" s="20"/>
      <c r="E486" s="20"/>
      <c r="F486" s="31"/>
      <c r="G486" s="31"/>
      <c r="H486" s="31"/>
      <c r="I486" s="31"/>
      <c r="J486" s="31"/>
      <c r="K486" s="31"/>
      <c r="L486" s="49"/>
      <c r="M486" s="31"/>
    </row>
    <row r="487" spans="1:13" ht="18" customHeight="1">
      <c r="A487" s="17" t="s">
        <v>493</v>
      </c>
      <c r="B487" s="4" t="s">
        <v>343</v>
      </c>
      <c r="C487" s="4" t="s">
        <v>344</v>
      </c>
      <c r="D487" s="20" t="s">
        <v>476</v>
      </c>
      <c r="E487" s="20">
        <v>1</v>
      </c>
      <c r="F487" s="31">
        <v>2</v>
      </c>
      <c r="G487" s="31"/>
      <c r="H487" s="31">
        <v>0</v>
      </c>
      <c r="I487" s="31">
        <f>E487*F487</f>
        <v>2</v>
      </c>
      <c r="J487" s="31">
        <f>E487*H487</f>
        <v>0</v>
      </c>
      <c r="K487" s="31"/>
      <c r="L487" s="49"/>
      <c r="M487" s="31"/>
    </row>
    <row r="488" spans="1:13" ht="18" customHeight="1">
      <c r="A488" s="17" t="s">
        <v>494</v>
      </c>
      <c r="B488" s="4" t="s">
        <v>227</v>
      </c>
      <c r="C488" s="4" t="s">
        <v>372</v>
      </c>
      <c r="D488" s="20" t="s">
        <v>476</v>
      </c>
      <c r="E488" s="20">
        <v>1</v>
      </c>
      <c r="F488" s="31">
        <v>0</v>
      </c>
      <c r="G488" s="31"/>
      <c r="H488" s="31">
        <v>2</v>
      </c>
      <c r="I488" s="31">
        <f>E488*F488</f>
        <v>0</v>
      </c>
      <c r="J488" s="31">
        <f>E488*H488</f>
        <v>2</v>
      </c>
      <c r="K488" s="31"/>
      <c r="L488" s="49"/>
      <c r="M488" s="31"/>
    </row>
    <row r="489" spans="1:13" ht="18" customHeight="1">
      <c r="A489" s="17" t="s">
        <v>499</v>
      </c>
      <c r="B489" s="4" t="s">
        <v>43</v>
      </c>
      <c r="C489" s="4" t="s">
        <v>501</v>
      </c>
      <c r="D489" s="20" t="s">
        <v>476</v>
      </c>
      <c r="E489" s="20">
        <v>2</v>
      </c>
      <c r="F489" s="31">
        <v>0</v>
      </c>
      <c r="G489" s="31"/>
      <c r="H489" s="31">
        <v>1</v>
      </c>
      <c r="I489" s="31">
        <f>E489*F489</f>
        <v>0</v>
      </c>
      <c r="J489" s="31">
        <f>E489*H489</f>
        <v>2</v>
      </c>
      <c r="K489" s="31"/>
      <c r="L489" s="49"/>
      <c r="M489" s="31"/>
    </row>
    <row r="490" spans="1:13" ht="18" customHeight="1">
      <c r="A490" s="56" t="s">
        <v>724</v>
      </c>
      <c r="B490" s="4" t="s">
        <v>723</v>
      </c>
      <c r="C490" s="89" t="s">
        <v>725</v>
      </c>
      <c r="D490" s="58" t="s">
        <v>476</v>
      </c>
      <c r="E490" s="58">
        <v>1</v>
      </c>
      <c r="F490" s="31">
        <v>0</v>
      </c>
      <c r="G490" s="31"/>
      <c r="H490" s="31">
        <v>1</v>
      </c>
      <c r="I490" s="31">
        <v>0</v>
      </c>
      <c r="J490" s="31">
        <v>1</v>
      </c>
      <c r="K490" s="31"/>
      <c r="L490" s="97"/>
      <c r="M490" s="31"/>
    </row>
    <row r="491" spans="1:13" ht="18" customHeight="1">
      <c r="A491" s="56"/>
      <c r="B491" s="57"/>
      <c r="C491" s="57"/>
      <c r="D491" s="58"/>
      <c r="E491" s="58"/>
      <c r="F491" s="59"/>
      <c r="G491" s="59"/>
      <c r="H491" s="59"/>
      <c r="I491" s="59">
        <f>SUM(I487:I490)</f>
        <v>2</v>
      </c>
      <c r="J491" s="59">
        <f>SUM(J487:J490)</f>
        <v>5</v>
      </c>
      <c r="K491" s="31">
        <f>I491</f>
        <v>2</v>
      </c>
      <c r="L491" s="49">
        <f>J491*1</f>
        <v>5</v>
      </c>
      <c r="M491" s="31"/>
    </row>
    <row r="492" spans="1:13" ht="18" customHeight="1">
      <c r="A492" s="56"/>
      <c r="B492" s="57"/>
      <c r="C492" s="57"/>
      <c r="D492" s="58"/>
      <c r="E492" s="58"/>
      <c r="F492" s="59"/>
      <c r="G492" s="59"/>
      <c r="H492" s="59"/>
      <c r="I492" s="59"/>
      <c r="J492" s="59"/>
      <c r="K492" s="31"/>
      <c r="L492" s="49"/>
      <c r="M492" s="31"/>
    </row>
    <row r="493" spans="1:13" ht="18" customHeight="1">
      <c r="A493" s="124">
        <v>19</v>
      </c>
      <c r="B493" s="125"/>
      <c r="C493" s="115" t="s">
        <v>478</v>
      </c>
      <c r="D493" s="20"/>
      <c r="E493" s="20"/>
      <c r="F493" s="31"/>
      <c r="G493" s="31"/>
      <c r="H493" s="31"/>
      <c r="I493" s="31"/>
      <c r="J493" s="31"/>
      <c r="K493" s="31"/>
      <c r="L493" s="49"/>
      <c r="M493" s="31"/>
    </row>
    <row r="494" spans="1:15" ht="18" customHeight="1">
      <c r="A494" s="17" t="s">
        <v>495</v>
      </c>
      <c r="B494" s="96" t="s">
        <v>227</v>
      </c>
      <c r="C494" s="4" t="s">
        <v>480</v>
      </c>
      <c r="D494" s="20" t="s">
        <v>476</v>
      </c>
      <c r="E494" s="20">
        <v>4</v>
      </c>
      <c r="F494" s="31">
        <v>0</v>
      </c>
      <c r="G494" s="31"/>
      <c r="H494" s="31">
        <v>1</v>
      </c>
      <c r="I494" s="31">
        <f>E494*F494</f>
        <v>0</v>
      </c>
      <c r="J494" s="31">
        <f>E494*H494</f>
        <v>4</v>
      </c>
      <c r="K494" s="31"/>
      <c r="L494" s="49"/>
      <c r="M494" s="31"/>
      <c r="O494" s="1"/>
    </row>
    <row r="495" spans="1:15" ht="18" customHeight="1">
      <c r="A495" s="17" t="s">
        <v>1025</v>
      </c>
      <c r="B495" s="4" t="s">
        <v>1026</v>
      </c>
      <c r="C495" s="4" t="s">
        <v>1027</v>
      </c>
      <c r="D495" s="20" t="s">
        <v>476</v>
      </c>
      <c r="E495" s="20">
        <v>1</v>
      </c>
      <c r="F495" s="31">
        <v>0</v>
      </c>
      <c r="G495" s="31"/>
      <c r="H495" s="31">
        <v>1</v>
      </c>
      <c r="I495" s="31">
        <v>0</v>
      </c>
      <c r="J495" s="31">
        <v>1</v>
      </c>
      <c r="K495" s="31"/>
      <c r="L495" s="49"/>
      <c r="M495" s="31"/>
      <c r="O495" s="1"/>
    </row>
    <row r="496" spans="1:15" ht="18" customHeight="1">
      <c r="A496" s="17"/>
      <c r="B496" s="4"/>
      <c r="C496" s="4"/>
      <c r="D496" s="20"/>
      <c r="E496" s="20"/>
      <c r="F496" s="31"/>
      <c r="G496" s="31"/>
      <c r="H496" s="31"/>
      <c r="I496" s="31">
        <f>SUM(I494:I495)</f>
        <v>0</v>
      </c>
      <c r="J496" s="31">
        <f>SUM(J494:J495)</f>
        <v>5</v>
      </c>
      <c r="K496" s="31">
        <f>I496*1</f>
        <v>0</v>
      </c>
      <c r="L496" s="49">
        <f>J496</f>
        <v>5</v>
      </c>
      <c r="M496" s="31"/>
      <c r="O496" s="1"/>
    </row>
    <row r="497" spans="1:15" ht="18" customHeight="1">
      <c r="A497" s="124">
        <v>20</v>
      </c>
      <c r="B497" s="111"/>
      <c r="C497" s="115" t="s">
        <v>1028</v>
      </c>
      <c r="D497" s="31"/>
      <c r="E497" s="20"/>
      <c r="F497" s="31"/>
      <c r="G497" s="31"/>
      <c r="H497" s="31"/>
      <c r="I497" s="31"/>
      <c r="J497" s="31"/>
      <c r="K497" s="31"/>
      <c r="L497" s="49"/>
      <c r="M497" s="31"/>
      <c r="O497" s="1"/>
    </row>
    <row r="498" spans="1:15" ht="18" customHeight="1">
      <c r="A498" s="17" t="s">
        <v>496</v>
      </c>
      <c r="B498" s="4" t="s">
        <v>19</v>
      </c>
      <c r="C498" s="4" t="s">
        <v>734</v>
      </c>
      <c r="D498" s="20" t="s">
        <v>476</v>
      </c>
      <c r="E498" s="20">
        <v>1</v>
      </c>
      <c r="F498" s="31">
        <v>2</v>
      </c>
      <c r="G498" s="31"/>
      <c r="H498" s="31">
        <v>0</v>
      </c>
      <c r="I498" s="31">
        <v>2</v>
      </c>
      <c r="J498" s="31">
        <v>0</v>
      </c>
      <c r="K498" s="31"/>
      <c r="L498" s="49"/>
      <c r="M498" s="31"/>
      <c r="O498" s="1"/>
    </row>
    <row r="499" spans="1:15" ht="18" customHeight="1">
      <c r="A499" s="17" t="s">
        <v>497</v>
      </c>
      <c r="B499" s="4" t="s">
        <v>20</v>
      </c>
      <c r="C499" s="57" t="s">
        <v>735</v>
      </c>
      <c r="D499" s="58" t="s">
        <v>476</v>
      </c>
      <c r="E499" s="58">
        <v>1</v>
      </c>
      <c r="F499" s="59">
        <v>2</v>
      </c>
      <c r="G499" s="59"/>
      <c r="H499" s="59">
        <v>2</v>
      </c>
      <c r="I499" s="59">
        <v>2</v>
      </c>
      <c r="J499" s="59">
        <v>2</v>
      </c>
      <c r="K499" s="31"/>
      <c r="L499" s="49"/>
      <c r="M499" s="31"/>
      <c r="O499" s="1"/>
    </row>
    <row r="500" spans="1:15" ht="18" customHeight="1">
      <c r="A500" s="17" t="s">
        <v>741</v>
      </c>
      <c r="B500" s="57" t="s">
        <v>635</v>
      </c>
      <c r="C500" s="57" t="s">
        <v>733</v>
      </c>
      <c r="D500" s="58" t="s">
        <v>476</v>
      </c>
      <c r="E500" s="58">
        <v>4</v>
      </c>
      <c r="F500" s="31">
        <v>1</v>
      </c>
      <c r="G500" s="31"/>
      <c r="H500" s="31">
        <v>0</v>
      </c>
      <c r="I500" s="31">
        <v>3</v>
      </c>
      <c r="J500" s="31">
        <v>0</v>
      </c>
      <c r="K500" s="31"/>
      <c r="L500" s="49"/>
      <c r="M500" s="31"/>
      <c r="O500" s="1"/>
    </row>
    <row r="501" spans="1:13" ht="18" customHeight="1">
      <c r="A501" s="17" t="s">
        <v>742</v>
      </c>
      <c r="B501" s="57" t="s">
        <v>227</v>
      </c>
      <c r="C501" s="4" t="s">
        <v>498</v>
      </c>
      <c r="D501" s="20" t="s">
        <v>476</v>
      </c>
      <c r="E501" s="20">
        <v>4</v>
      </c>
      <c r="F501" s="31">
        <v>0</v>
      </c>
      <c r="G501" s="31"/>
      <c r="H501" s="31">
        <v>1</v>
      </c>
      <c r="I501" s="31">
        <f>E501*F501</f>
        <v>0</v>
      </c>
      <c r="J501" s="31">
        <f>E501*H501</f>
        <v>4</v>
      </c>
      <c r="K501" s="31"/>
      <c r="L501" s="49"/>
      <c r="M501" s="31"/>
    </row>
    <row r="502" spans="1:13" ht="18" customHeight="1">
      <c r="A502" s="17" t="s">
        <v>743</v>
      </c>
      <c r="B502" s="4" t="s">
        <v>332</v>
      </c>
      <c r="C502" s="57" t="s">
        <v>484</v>
      </c>
      <c r="D502" s="58" t="s">
        <v>477</v>
      </c>
      <c r="E502" s="58">
        <v>1</v>
      </c>
      <c r="F502" s="59">
        <v>2</v>
      </c>
      <c r="G502" s="59"/>
      <c r="H502" s="90">
        <v>0</v>
      </c>
      <c r="I502" s="59">
        <f>E502*F502</f>
        <v>2</v>
      </c>
      <c r="J502" s="59">
        <f>E502*H502</f>
        <v>0</v>
      </c>
      <c r="K502" s="31"/>
      <c r="L502" s="49"/>
      <c r="M502" s="31"/>
    </row>
    <row r="503" spans="1:13" ht="18" customHeight="1">
      <c r="A503" s="17" t="s">
        <v>744</v>
      </c>
      <c r="B503" s="57" t="s">
        <v>332</v>
      </c>
      <c r="C503" s="57" t="s">
        <v>726</v>
      </c>
      <c r="D503" s="58" t="s">
        <v>477</v>
      </c>
      <c r="E503" s="58">
        <v>2</v>
      </c>
      <c r="F503" s="59">
        <v>0</v>
      </c>
      <c r="G503" s="59"/>
      <c r="H503" s="59">
        <v>1</v>
      </c>
      <c r="I503" s="59">
        <f>E503*F503</f>
        <v>0</v>
      </c>
      <c r="J503" s="59">
        <f>E503*H503</f>
        <v>2</v>
      </c>
      <c r="K503" s="31"/>
      <c r="L503" s="49"/>
      <c r="M503" s="31"/>
    </row>
    <row r="504" spans="1:13" ht="18" customHeight="1">
      <c r="A504" s="17" t="s">
        <v>745</v>
      </c>
      <c r="B504" s="57" t="s">
        <v>343</v>
      </c>
      <c r="C504" s="57" t="s">
        <v>368</v>
      </c>
      <c r="D504" s="58" t="s">
        <v>477</v>
      </c>
      <c r="E504" s="58">
        <v>1</v>
      </c>
      <c r="F504" s="59">
        <v>2</v>
      </c>
      <c r="G504" s="59"/>
      <c r="H504" s="59">
        <v>0</v>
      </c>
      <c r="I504" s="59">
        <f>E504*F504</f>
        <v>2</v>
      </c>
      <c r="J504" s="59">
        <f>E504*H504</f>
        <v>0</v>
      </c>
      <c r="K504" s="31"/>
      <c r="L504" s="49"/>
      <c r="M504" s="31"/>
    </row>
    <row r="505" spans="1:13" ht="18" customHeight="1">
      <c r="A505" s="17" t="s">
        <v>746</v>
      </c>
      <c r="B505" s="57" t="s">
        <v>232</v>
      </c>
      <c r="C505" s="57" t="s">
        <v>747</v>
      </c>
      <c r="D505" s="58" t="s">
        <v>476</v>
      </c>
      <c r="E505" s="58">
        <v>2</v>
      </c>
      <c r="F505" s="59">
        <v>0</v>
      </c>
      <c r="G505" s="59"/>
      <c r="H505" s="59">
        <v>2</v>
      </c>
      <c r="I505" s="59">
        <v>0</v>
      </c>
      <c r="J505" s="59">
        <v>4</v>
      </c>
      <c r="K505" s="31"/>
      <c r="L505" s="49"/>
      <c r="M505" s="31"/>
    </row>
    <row r="506" spans="1:13" ht="18" customHeight="1">
      <c r="A506" s="17" t="s">
        <v>1023</v>
      </c>
      <c r="B506" s="57" t="s">
        <v>253</v>
      </c>
      <c r="C506" s="4" t="s">
        <v>1153</v>
      </c>
      <c r="D506" s="20" t="s">
        <v>476</v>
      </c>
      <c r="E506" s="20">
        <v>1</v>
      </c>
      <c r="F506" s="31">
        <v>2</v>
      </c>
      <c r="G506" s="31"/>
      <c r="H506" s="31">
        <v>0</v>
      </c>
      <c r="I506" s="31">
        <v>2</v>
      </c>
      <c r="J506" s="31">
        <v>0</v>
      </c>
      <c r="K506" s="31"/>
      <c r="L506" s="49"/>
      <c r="M506" s="31"/>
    </row>
    <row r="507" spans="1:13" ht="18" customHeight="1">
      <c r="A507" s="17"/>
      <c r="B507" s="57"/>
      <c r="C507" s="4"/>
      <c r="D507" s="20"/>
      <c r="E507" s="20"/>
      <c r="F507" s="31"/>
      <c r="G507" s="31"/>
      <c r="H507" s="31"/>
      <c r="I507" s="31">
        <f>SUM(I498:I506)</f>
        <v>13</v>
      </c>
      <c r="J507" s="31">
        <f>SUM(J498:J506)</f>
        <v>12</v>
      </c>
      <c r="K507" s="31">
        <f>I507*1</f>
        <v>13</v>
      </c>
      <c r="L507" s="49">
        <f>J507*1</f>
        <v>12</v>
      </c>
      <c r="M507" s="31"/>
    </row>
    <row r="508" spans="1:13" ht="18" customHeight="1">
      <c r="A508" s="17"/>
      <c r="B508" s="57"/>
      <c r="C508" s="4"/>
      <c r="D508" s="20"/>
      <c r="E508" s="20"/>
      <c r="F508" s="31"/>
      <c r="G508" s="31"/>
      <c r="H508" s="31"/>
      <c r="I508" s="31"/>
      <c r="J508" s="31"/>
      <c r="K508" s="31"/>
      <c r="L508" s="49"/>
      <c r="M508" s="31"/>
    </row>
    <row r="509" spans="1:13" ht="18" customHeight="1">
      <c r="A509" s="119">
        <v>21</v>
      </c>
      <c r="B509" s="111"/>
      <c r="C509" s="115" t="s">
        <v>1029</v>
      </c>
      <c r="D509" s="20"/>
      <c r="E509" s="20"/>
      <c r="F509" s="31"/>
      <c r="G509" s="31"/>
      <c r="H509" s="31"/>
      <c r="I509" s="31"/>
      <c r="J509" s="31"/>
      <c r="K509" s="31"/>
      <c r="L509" s="49"/>
      <c r="M509" s="31"/>
    </row>
    <row r="510" spans="1:13" ht="18" customHeight="1">
      <c r="A510" s="17" t="s">
        <v>736</v>
      </c>
      <c r="B510" s="4" t="s">
        <v>200</v>
      </c>
      <c r="C510" s="4" t="s">
        <v>748</v>
      </c>
      <c r="D510" s="20" t="s">
        <v>522</v>
      </c>
      <c r="E510" s="20">
        <v>1</v>
      </c>
      <c r="F510" s="31">
        <v>4</v>
      </c>
      <c r="G510" s="31"/>
      <c r="H510" s="31">
        <v>0</v>
      </c>
      <c r="I510" s="31">
        <v>4</v>
      </c>
      <c r="J510" s="31">
        <v>0</v>
      </c>
      <c r="K510" s="31"/>
      <c r="L510" s="49"/>
      <c r="M510" s="31"/>
    </row>
    <row r="511" spans="1:13" ht="18" customHeight="1">
      <c r="A511" s="17" t="s">
        <v>737</v>
      </c>
      <c r="B511" s="4" t="s">
        <v>200</v>
      </c>
      <c r="C511" s="4" t="s">
        <v>749</v>
      </c>
      <c r="D511" s="20" t="s">
        <v>522</v>
      </c>
      <c r="E511" s="20">
        <v>1</v>
      </c>
      <c r="F511" s="31">
        <v>4</v>
      </c>
      <c r="G511" s="31"/>
      <c r="H511" s="31">
        <v>0</v>
      </c>
      <c r="I511" s="31">
        <v>4</v>
      </c>
      <c r="J511" s="31">
        <v>0</v>
      </c>
      <c r="K511" s="31"/>
      <c r="L511" s="49"/>
      <c r="M511" s="31"/>
    </row>
    <row r="512" spans="1:13" ht="18" customHeight="1">
      <c r="A512" s="17" t="s">
        <v>738</v>
      </c>
      <c r="B512" s="4" t="s">
        <v>227</v>
      </c>
      <c r="C512" s="4" t="s">
        <v>750</v>
      </c>
      <c r="D512" s="20" t="s">
        <v>476</v>
      </c>
      <c r="E512" s="20">
        <v>3</v>
      </c>
      <c r="F512" s="31">
        <v>0</v>
      </c>
      <c r="G512" s="31"/>
      <c r="H512" s="31">
        <v>1</v>
      </c>
      <c r="I512" s="31">
        <v>0</v>
      </c>
      <c r="J512" s="31">
        <v>3</v>
      </c>
      <c r="K512" s="31"/>
      <c r="L512" s="49"/>
      <c r="M512" s="31"/>
    </row>
    <row r="513" spans="1:13" ht="18" customHeight="1">
      <c r="A513" s="17" t="s">
        <v>739</v>
      </c>
      <c r="B513" s="4" t="s">
        <v>25</v>
      </c>
      <c r="C513" s="4" t="s">
        <v>1030</v>
      </c>
      <c r="D513" s="20" t="s">
        <v>476</v>
      </c>
      <c r="E513" s="20">
        <v>1</v>
      </c>
      <c r="F513" s="31">
        <v>2</v>
      </c>
      <c r="G513" s="31"/>
      <c r="H513" s="31">
        <v>0</v>
      </c>
      <c r="I513" s="31">
        <v>2</v>
      </c>
      <c r="J513" s="31">
        <v>0</v>
      </c>
      <c r="K513" s="31"/>
      <c r="L513" s="49"/>
      <c r="M513" s="31"/>
    </row>
    <row r="514" spans="1:13" ht="18" customHeight="1">
      <c r="A514" s="17" t="s">
        <v>740</v>
      </c>
      <c r="B514" s="4" t="s">
        <v>92</v>
      </c>
      <c r="C514" s="4" t="s">
        <v>1031</v>
      </c>
      <c r="D514" s="20" t="s">
        <v>476</v>
      </c>
      <c r="E514" s="20">
        <v>1</v>
      </c>
      <c r="F514" s="31">
        <v>2</v>
      </c>
      <c r="G514" s="31"/>
      <c r="H514" s="31">
        <v>0</v>
      </c>
      <c r="I514" s="31">
        <v>2</v>
      </c>
      <c r="J514" s="31">
        <v>0</v>
      </c>
      <c r="K514" s="31"/>
      <c r="L514" s="49"/>
      <c r="M514" s="31"/>
    </row>
    <row r="515" spans="1:13" ht="18" customHeight="1">
      <c r="A515" s="17" t="s">
        <v>752</v>
      </c>
      <c r="B515" s="4" t="s">
        <v>751</v>
      </c>
      <c r="C515" s="4" t="s">
        <v>753</v>
      </c>
      <c r="D515" s="20" t="s">
        <v>476</v>
      </c>
      <c r="E515" s="20">
        <v>1</v>
      </c>
      <c r="F515" s="31">
        <v>0</v>
      </c>
      <c r="G515" s="31"/>
      <c r="H515" s="31">
        <v>1</v>
      </c>
      <c r="I515" s="31">
        <v>0</v>
      </c>
      <c r="J515" s="31">
        <v>1</v>
      </c>
      <c r="K515" s="31"/>
      <c r="L515" s="49"/>
      <c r="M515" s="31"/>
    </row>
    <row r="516" spans="1:13" ht="18" customHeight="1">
      <c r="A516" s="17" t="s">
        <v>740</v>
      </c>
      <c r="B516" s="4" t="s">
        <v>232</v>
      </c>
      <c r="C516" s="4" t="s">
        <v>1103</v>
      </c>
      <c r="D516" s="20" t="s">
        <v>522</v>
      </c>
      <c r="E516" s="20">
        <v>1</v>
      </c>
      <c r="F516" s="31">
        <v>1</v>
      </c>
      <c r="G516" s="31"/>
      <c r="H516" s="31">
        <v>2</v>
      </c>
      <c r="I516" s="31">
        <v>1</v>
      </c>
      <c r="J516" s="31">
        <v>2</v>
      </c>
      <c r="K516" s="31"/>
      <c r="L516" s="49"/>
      <c r="M516" s="31"/>
    </row>
    <row r="517" spans="1:13" ht="18" customHeight="1">
      <c r="A517" s="17"/>
      <c r="B517" s="4"/>
      <c r="C517" s="4"/>
      <c r="D517" s="20"/>
      <c r="E517" s="20"/>
      <c r="F517" s="31"/>
      <c r="G517" s="31"/>
      <c r="H517" s="31"/>
      <c r="I517" s="31">
        <f>SUM(I510:I516)</f>
        <v>13</v>
      </c>
      <c r="J517" s="31">
        <f>SUM(J510:J516)</f>
        <v>6</v>
      </c>
      <c r="K517" s="31">
        <v>13</v>
      </c>
      <c r="L517" s="49">
        <v>6</v>
      </c>
      <c r="M517" s="31"/>
    </row>
    <row r="518" spans="1:13" ht="18" customHeight="1">
      <c r="A518" s="98">
        <v>22</v>
      </c>
      <c r="B518" s="4"/>
      <c r="C518" s="99" t="s">
        <v>1119</v>
      </c>
      <c r="D518" s="20"/>
      <c r="E518" s="20"/>
      <c r="F518" s="31"/>
      <c r="G518" s="31"/>
      <c r="H518" s="31"/>
      <c r="I518" s="31"/>
      <c r="J518" s="31"/>
      <c r="K518" s="31"/>
      <c r="L518" s="49"/>
      <c r="M518" s="31"/>
    </row>
    <row r="519" spans="1:13" ht="18" customHeight="1">
      <c r="A519" s="31" t="s">
        <v>754</v>
      </c>
      <c r="B519" s="118" t="s">
        <v>200</v>
      </c>
      <c r="C519" s="4" t="s">
        <v>755</v>
      </c>
      <c r="D519" s="20" t="s">
        <v>522</v>
      </c>
      <c r="E519" s="20">
        <v>1</v>
      </c>
      <c r="F519" s="31">
        <v>2</v>
      </c>
      <c r="G519" s="31"/>
      <c r="H519" s="31">
        <v>0</v>
      </c>
      <c r="I519" s="31">
        <v>2</v>
      </c>
      <c r="J519" s="31">
        <v>0</v>
      </c>
      <c r="K519" s="31"/>
      <c r="L519" s="49"/>
      <c r="M519" s="31"/>
    </row>
    <row r="520" spans="1:13" ht="18" customHeight="1">
      <c r="A520" s="31" t="s">
        <v>756</v>
      </c>
      <c r="B520" s="4" t="s">
        <v>253</v>
      </c>
      <c r="C520" s="4" t="s">
        <v>1032</v>
      </c>
      <c r="D520" s="20" t="s">
        <v>522</v>
      </c>
      <c r="E520" s="20">
        <v>1</v>
      </c>
      <c r="F520" s="31">
        <v>2</v>
      </c>
      <c r="G520" s="31"/>
      <c r="H520" s="31">
        <v>0</v>
      </c>
      <c r="I520" s="31">
        <v>2</v>
      </c>
      <c r="J520" s="31">
        <v>0</v>
      </c>
      <c r="K520" s="31"/>
      <c r="L520" s="49"/>
      <c r="M520" s="31"/>
    </row>
    <row r="521" spans="1:13" ht="18" customHeight="1">
      <c r="A521" s="31" t="s">
        <v>757</v>
      </c>
      <c r="B521" s="4" t="s">
        <v>232</v>
      </c>
      <c r="C521" s="4" t="s">
        <v>1104</v>
      </c>
      <c r="D521" s="20" t="s">
        <v>476</v>
      </c>
      <c r="E521" s="20">
        <v>1</v>
      </c>
      <c r="F521" s="31">
        <v>0</v>
      </c>
      <c r="G521" s="31"/>
      <c r="H521" s="31">
        <v>2</v>
      </c>
      <c r="I521" s="31">
        <v>0</v>
      </c>
      <c r="J521" s="31">
        <v>2</v>
      </c>
      <c r="K521" s="31"/>
      <c r="L521" s="49"/>
      <c r="M521" s="31"/>
    </row>
    <row r="522" spans="1:13" ht="18" customHeight="1">
      <c r="A522" s="31">
        <v>22.4</v>
      </c>
      <c r="B522" s="4" t="s">
        <v>963</v>
      </c>
      <c r="C522" s="4" t="s">
        <v>1022</v>
      </c>
      <c r="D522" s="20" t="s">
        <v>476</v>
      </c>
      <c r="E522" s="20">
        <v>1</v>
      </c>
      <c r="F522" s="31">
        <v>0</v>
      </c>
      <c r="G522" s="31"/>
      <c r="H522" s="31">
        <v>1</v>
      </c>
      <c r="I522" s="31">
        <v>0</v>
      </c>
      <c r="J522" s="31">
        <v>1</v>
      </c>
      <c r="K522" s="31"/>
      <c r="L522" s="49"/>
      <c r="M522" s="31"/>
    </row>
    <row r="523" spans="1:13" ht="17.25" customHeight="1">
      <c r="A523" s="17"/>
      <c r="B523" s="4"/>
      <c r="C523" s="4"/>
      <c r="D523" s="20"/>
      <c r="E523" s="20"/>
      <c r="F523" s="31"/>
      <c r="G523" s="31"/>
      <c r="H523" s="31"/>
      <c r="I523" s="31">
        <f>SUM(I519:I522)</f>
        <v>4</v>
      </c>
      <c r="J523" s="31">
        <f>SUM(J519:J522)</f>
        <v>3</v>
      </c>
      <c r="K523" s="31">
        <f>I523*1</f>
        <v>4</v>
      </c>
      <c r="L523" s="49">
        <f>J523*1</f>
        <v>3</v>
      </c>
      <c r="M523" s="31"/>
    </row>
    <row r="524" spans="1:13" ht="18" customHeight="1" hidden="1">
      <c r="A524" s="17"/>
      <c r="B524" s="4"/>
      <c r="C524" s="4"/>
      <c r="D524" s="20"/>
      <c r="E524" s="20"/>
      <c r="F524" s="31"/>
      <c r="G524" s="31"/>
      <c r="H524" s="31"/>
      <c r="I524" s="31"/>
      <c r="J524" s="31"/>
      <c r="K524" s="31"/>
      <c r="L524" s="49"/>
      <c r="M524" s="31"/>
    </row>
    <row r="525" spans="1:13" ht="18" customHeight="1" hidden="1">
      <c r="A525" s="17"/>
      <c r="B525" s="4"/>
      <c r="C525" s="4"/>
      <c r="D525" s="20"/>
      <c r="E525" s="20"/>
      <c r="F525" s="31"/>
      <c r="G525" s="31"/>
      <c r="H525" s="31"/>
      <c r="I525" s="31"/>
      <c r="J525" s="31"/>
      <c r="K525" s="31"/>
      <c r="L525" s="49"/>
      <c r="M525" s="31"/>
    </row>
    <row r="526" spans="1:13" ht="18" customHeight="1" hidden="1">
      <c r="A526" s="119" t="s">
        <v>762</v>
      </c>
      <c r="B526" s="137"/>
      <c r="C526" s="115" t="s">
        <v>1033</v>
      </c>
      <c r="D526" s="37"/>
      <c r="E526" s="37"/>
      <c r="F526" s="38"/>
      <c r="G526" s="38"/>
      <c r="H526" s="31"/>
      <c r="I526" s="31"/>
      <c r="J526" s="31"/>
      <c r="K526" s="31"/>
      <c r="L526" s="49"/>
      <c r="M526" s="31"/>
    </row>
    <row r="527" ht="18" customHeight="1" hidden="1">
      <c r="B527" s="6"/>
    </row>
    <row r="528" spans="1:3" ht="18" customHeight="1">
      <c r="A528" s="144">
        <v>24</v>
      </c>
      <c r="B528" s="99"/>
      <c r="C528" s="144" t="s">
        <v>1118</v>
      </c>
    </row>
    <row r="529" spans="1:13" ht="49.5" customHeight="1">
      <c r="A529" s="17" t="s">
        <v>764</v>
      </c>
      <c r="B529" s="4" t="s">
        <v>200</v>
      </c>
      <c r="C529" s="4" t="s">
        <v>1034</v>
      </c>
      <c r="D529" s="20" t="s">
        <v>476</v>
      </c>
      <c r="E529" s="20">
        <v>1</v>
      </c>
      <c r="F529" s="31">
        <v>3</v>
      </c>
      <c r="G529" s="31"/>
      <c r="H529" s="31">
        <v>1</v>
      </c>
      <c r="I529" s="31">
        <f aca="true" t="shared" si="35" ref="I529:I542">E529*F529</f>
        <v>3</v>
      </c>
      <c r="J529" s="31">
        <f aca="true" t="shared" si="36" ref="J529:J542">E529*H529</f>
        <v>1</v>
      </c>
      <c r="K529" s="31"/>
      <c r="L529" s="49"/>
      <c r="M529" s="35"/>
    </row>
    <row r="530" spans="1:13" ht="48" customHeight="1">
      <c r="A530" s="17" t="s">
        <v>765</v>
      </c>
      <c r="B530" s="4" t="s">
        <v>554</v>
      </c>
      <c r="C530" s="4" t="s">
        <v>1035</v>
      </c>
      <c r="D530" s="20" t="s">
        <v>535</v>
      </c>
      <c r="E530" s="20">
        <v>1</v>
      </c>
      <c r="F530" s="31">
        <v>3</v>
      </c>
      <c r="G530" s="31"/>
      <c r="H530" s="31">
        <v>1</v>
      </c>
      <c r="I530" s="31">
        <f t="shared" si="35"/>
        <v>3</v>
      </c>
      <c r="J530" s="31">
        <f t="shared" si="36"/>
        <v>1</v>
      </c>
      <c r="K530" s="31"/>
      <c r="L530" s="49"/>
      <c r="M530" s="35"/>
    </row>
    <row r="531" spans="1:13" ht="47.25" customHeight="1">
      <c r="A531" s="17" t="s">
        <v>766</v>
      </c>
      <c r="B531" s="4" t="s">
        <v>767</v>
      </c>
      <c r="C531" s="4" t="s">
        <v>1036</v>
      </c>
      <c r="D531" s="20" t="s">
        <v>476</v>
      </c>
      <c r="E531" s="20">
        <v>1</v>
      </c>
      <c r="F531" s="31">
        <v>3</v>
      </c>
      <c r="G531" s="31"/>
      <c r="H531" s="31">
        <v>1</v>
      </c>
      <c r="I531" s="31">
        <f t="shared" si="35"/>
        <v>3</v>
      </c>
      <c r="J531" s="31">
        <f t="shared" si="36"/>
        <v>1</v>
      </c>
      <c r="K531" s="31"/>
      <c r="L531" s="49"/>
      <c r="M531" s="35"/>
    </row>
    <row r="532" spans="1:13" ht="45.75">
      <c r="A532" s="17" t="s">
        <v>768</v>
      </c>
      <c r="B532" s="4" t="s">
        <v>769</v>
      </c>
      <c r="C532" s="4" t="s">
        <v>1037</v>
      </c>
      <c r="D532" s="20" t="s">
        <v>476</v>
      </c>
      <c r="E532" s="20">
        <v>1</v>
      </c>
      <c r="F532" s="31">
        <v>3</v>
      </c>
      <c r="G532" s="31"/>
      <c r="H532" s="31">
        <v>1</v>
      </c>
      <c r="I532" s="31">
        <f t="shared" si="35"/>
        <v>3</v>
      </c>
      <c r="J532" s="31">
        <f t="shared" si="36"/>
        <v>1</v>
      </c>
      <c r="K532" s="31"/>
      <c r="L532" s="49"/>
      <c r="M532" s="35"/>
    </row>
    <row r="533" spans="1:13" ht="35.25" customHeight="1">
      <c r="A533" s="17" t="s">
        <v>770</v>
      </c>
      <c r="B533" s="4" t="s">
        <v>771</v>
      </c>
      <c r="C533" s="4" t="s">
        <v>1038</v>
      </c>
      <c r="D533" s="20" t="s">
        <v>476</v>
      </c>
      <c r="E533" s="20">
        <v>1</v>
      </c>
      <c r="F533" s="31">
        <v>3</v>
      </c>
      <c r="G533" s="31"/>
      <c r="H533" s="31">
        <v>1</v>
      </c>
      <c r="I533" s="31">
        <f t="shared" si="35"/>
        <v>3</v>
      </c>
      <c r="J533" s="31">
        <f t="shared" si="36"/>
        <v>1</v>
      </c>
      <c r="K533" s="31"/>
      <c r="L533" s="49"/>
      <c r="M533" s="35"/>
    </row>
    <row r="534" spans="1:13" ht="36" customHeight="1">
      <c r="A534" s="17" t="s">
        <v>772</v>
      </c>
      <c r="B534" s="4" t="s">
        <v>773</v>
      </c>
      <c r="C534" s="4" t="s">
        <v>1039</v>
      </c>
      <c r="D534" s="20" t="s">
        <v>476</v>
      </c>
      <c r="E534" s="20">
        <v>1</v>
      </c>
      <c r="F534" s="31">
        <v>3</v>
      </c>
      <c r="G534" s="31"/>
      <c r="H534" s="31"/>
      <c r="I534" s="31">
        <f t="shared" si="35"/>
        <v>3</v>
      </c>
      <c r="J534" s="31">
        <f t="shared" si="36"/>
        <v>0</v>
      </c>
      <c r="K534" s="31"/>
      <c r="L534" s="49"/>
      <c r="M534" s="35"/>
    </row>
    <row r="535" spans="1:13" ht="36" customHeight="1">
      <c r="A535" s="17" t="s">
        <v>774</v>
      </c>
      <c r="B535" s="4" t="s">
        <v>775</v>
      </c>
      <c r="C535" s="4" t="s">
        <v>1040</v>
      </c>
      <c r="D535" s="20" t="s">
        <v>476</v>
      </c>
      <c r="E535" s="20">
        <v>1</v>
      </c>
      <c r="F535" s="31">
        <v>3</v>
      </c>
      <c r="G535" s="31"/>
      <c r="H535" s="31">
        <v>1</v>
      </c>
      <c r="I535" s="31">
        <f t="shared" si="35"/>
        <v>3</v>
      </c>
      <c r="J535" s="31">
        <f t="shared" si="36"/>
        <v>1</v>
      </c>
      <c r="K535" s="31"/>
      <c r="L535" s="49"/>
      <c r="M535" s="35"/>
    </row>
    <row r="536" spans="1:13" ht="63.75" customHeight="1">
      <c r="A536" s="17" t="s">
        <v>776</v>
      </c>
      <c r="B536" s="4" t="s">
        <v>779</v>
      </c>
      <c r="C536" s="4" t="s">
        <v>1041</v>
      </c>
      <c r="D536" s="20" t="s">
        <v>522</v>
      </c>
      <c r="E536" s="20">
        <v>1</v>
      </c>
      <c r="F536" s="31">
        <v>2</v>
      </c>
      <c r="G536" s="31"/>
      <c r="H536" s="31">
        <v>0</v>
      </c>
      <c r="I536" s="31">
        <f t="shared" si="35"/>
        <v>2</v>
      </c>
      <c r="J536" s="31">
        <f t="shared" si="36"/>
        <v>0</v>
      </c>
      <c r="K536" s="31"/>
      <c r="L536" s="49"/>
      <c r="M536" s="35"/>
    </row>
    <row r="537" spans="1:13" ht="18" customHeight="1">
      <c r="A537" s="17" t="s">
        <v>777</v>
      </c>
      <c r="B537" s="4" t="s">
        <v>232</v>
      </c>
      <c r="C537" s="4" t="s">
        <v>791</v>
      </c>
      <c r="D537" s="20" t="s">
        <v>476</v>
      </c>
      <c r="E537" s="20">
        <v>7</v>
      </c>
      <c r="F537" s="31">
        <v>1</v>
      </c>
      <c r="G537" s="31"/>
      <c r="H537" s="31">
        <v>1</v>
      </c>
      <c r="I537" s="31">
        <f t="shared" si="35"/>
        <v>7</v>
      </c>
      <c r="J537" s="31">
        <f t="shared" si="36"/>
        <v>7</v>
      </c>
      <c r="K537" s="31"/>
      <c r="L537" s="49"/>
      <c r="M537" s="35"/>
    </row>
    <row r="538" spans="1:13" ht="18" customHeight="1">
      <c r="A538" s="33" t="s">
        <v>778</v>
      </c>
      <c r="B538" s="128" t="s">
        <v>236</v>
      </c>
      <c r="C538" s="128" t="s">
        <v>781</v>
      </c>
      <c r="D538" s="129" t="s">
        <v>476</v>
      </c>
      <c r="E538" s="129">
        <v>1</v>
      </c>
      <c r="F538" s="130">
        <v>1</v>
      </c>
      <c r="G538" s="130"/>
      <c r="H538" s="130">
        <v>2</v>
      </c>
      <c r="I538" s="130">
        <f t="shared" si="35"/>
        <v>1</v>
      </c>
      <c r="J538" s="130">
        <f t="shared" si="36"/>
        <v>2</v>
      </c>
      <c r="K538" s="131"/>
      <c r="L538" s="131"/>
      <c r="M538" s="64"/>
    </row>
    <row r="539" spans="1:13" ht="20.25" customHeight="1">
      <c r="A539" s="131" t="s">
        <v>780</v>
      </c>
      <c r="B539" s="131" t="s">
        <v>790</v>
      </c>
      <c r="C539" s="148" t="s">
        <v>802</v>
      </c>
      <c r="D539" s="130" t="s">
        <v>476</v>
      </c>
      <c r="E539" s="130">
        <v>1</v>
      </c>
      <c r="F539" s="130">
        <v>2</v>
      </c>
      <c r="G539" s="130"/>
      <c r="H539" s="130">
        <v>6</v>
      </c>
      <c r="I539" s="130">
        <f t="shared" si="35"/>
        <v>2</v>
      </c>
      <c r="J539" s="130">
        <f t="shared" si="36"/>
        <v>6</v>
      </c>
      <c r="K539" s="131"/>
      <c r="L539" s="131"/>
      <c r="M539" s="64"/>
    </row>
    <row r="540" spans="1:13" ht="18" customHeight="1">
      <c r="A540" s="131" t="s">
        <v>800</v>
      </c>
      <c r="B540" s="131" t="s">
        <v>43</v>
      </c>
      <c r="C540" s="148" t="s">
        <v>1096</v>
      </c>
      <c r="D540" s="130" t="s">
        <v>535</v>
      </c>
      <c r="E540" s="130">
        <v>1</v>
      </c>
      <c r="F540" s="130">
        <v>0</v>
      </c>
      <c r="G540" s="130"/>
      <c r="H540" s="130">
        <v>1</v>
      </c>
      <c r="I540" s="130">
        <f t="shared" si="35"/>
        <v>0</v>
      </c>
      <c r="J540" s="130">
        <f t="shared" si="36"/>
        <v>1</v>
      </c>
      <c r="K540" s="131"/>
      <c r="L540" s="131"/>
      <c r="M540" s="64"/>
    </row>
    <row r="541" spans="1:13" ht="18" customHeight="1">
      <c r="A541" s="131" t="s">
        <v>803</v>
      </c>
      <c r="B541" s="131" t="s">
        <v>44</v>
      </c>
      <c r="C541" s="148" t="s">
        <v>1097</v>
      </c>
      <c r="D541" s="130" t="s">
        <v>476</v>
      </c>
      <c r="E541" s="130">
        <v>1</v>
      </c>
      <c r="F541" s="130">
        <v>0</v>
      </c>
      <c r="G541" s="130"/>
      <c r="H541" s="130">
        <v>1</v>
      </c>
      <c r="I541" s="130">
        <f t="shared" si="35"/>
        <v>0</v>
      </c>
      <c r="J541" s="130">
        <f t="shared" si="36"/>
        <v>1</v>
      </c>
      <c r="K541" s="131"/>
      <c r="L541" s="131"/>
      <c r="M541" s="64"/>
    </row>
    <row r="542" spans="1:13" ht="15">
      <c r="A542" s="130" t="s">
        <v>805</v>
      </c>
      <c r="B542" s="133" t="s">
        <v>806</v>
      </c>
      <c r="C542" s="149" t="s">
        <v>807</v>
      </c>
      <c r="D542" s="132" t="s">
        <v>535</v>
      </c>
      <c r="E542" s="132">
        <v>32</v>
      </c>
      <c r="F542" s="130">
        <v>0</v>
      </c>
      <c r="G542" s="130"/>
      <c r="H542" s="130">
        <v>0.25</v>
      </c>
      <c r="I542" s="130">
        <f t="shared" si="35"/>
        <v>0</v>
      </c>
      <c r="J542" s="130">
        <f t="shared" si="36"/>
        <v>8</v>
      </c>
      <c r="K542" s="130"/>
      <c r="L542" s="130"/>
      <c r="M542" s="65"/>
    </row>
    <row r="543" spans="1:13" ht="15">
      <c r="A543" s="130" t="s">
        <v>1092</v>
      </c>
      <c r="B543" s="133" t="s">
        <v>322</v>
      </c>
      <c r="C543" s="150" t="s">
        <v>1093</v>
      </c>
      <c r="D543" s="132" t="s">
        <v>870</v>
      </c>
      <c r="E543" s="132">
        <v>1</v>
      </c>
      <c r="F543" s="31">
        <v>1</v>
      </c>
      <c r="G543" s="31"/>
      <c r="H543" s="31">
        <v>1</v>
      </c>
      <c r="I543" s="31">
        <f>E543*F543</f>
        <v>1</v>
      </c>
      <c r="J543" s="31">
        <f>E543*H543</f>
        <v>1</v>
      </c>
      <c r="K543" s="130"/>
      <c r="L543" s="130"/>
      <c r="M543" s="65"/>
    </row>
    <row r="544" spans="1:13" ht="15">
      <c r="A544" s="130"/>
      <c r="B544" s="133"/>
      <c r="C544" s="150"/>
      <c r="D544" s="132"/>
      <c r="E544" s="132"/>
      <c r="F544" s="130">
        <f>SUM(F529:F543)</f>
        <v>28</v>
      </c>
      <c r="G544" s="130"/>
      <c r="H544" s="130">
        <f>SUM(H529:H543)</f>
        <v>18.25</v>
      </c>
      <c r="I544" s="130">
        <f>SUM(I529:I543)</f>
        <v>34</v>
      </c>
      <c r="J544" s="130">
        <f>SUM(J529:J543)</f>
        <v>32</v>
      </c>
      <c r="K544" s="130">
        <f>I544*1</f>
        <v>34</v>
      </c>
      <c r="L544" s="130">
        <f>J544*1</f>
        <v>32</v>
      </c>
      <c r="M544" s="62"/>
    </row>
    <row r="545" spans="1:12" ht="13.5" customHeight="1">
      <c r="A545" s="55"/>
      <c r="B545" s="132"/>
      <c r="C545" s="135"/>
      <c r="D545" s="136"/>
      <c r="E545" s="136"/>
      <c r="F545" s="136"/>
      <c r="G545" s="55"/>
      <c r="H545" s="136"/>
      <c r="I545" s="136"/>
      <c r="J545" s="136"/>
      <c r="K545" s="55"/>
      <c r="L545" s="55"/>
    </row>
    <row r="546" spans="1:13" ht="15" hidden="1">
      <c r="A546" s="17"/>
      <c r="B546" s="69"/>
      <c r="C546" s="4"/>
      <c r="D546" s="20"/>
      <c r="E546" s="20"/>
      <c r="F546" s="36"/>
      <c r="G546" s="36" t="e">
        <f>SUM(#REF!)</f>
        <v>#REF!</v>
      </c>
      <c r="H546" s="38"/>
      <c r="I546" s="31"/>
      <c r="J546" s="34"/>
      <c r="K546" s="34"/>
      <c r="L546" s="68"/>
      <c r="M546" s="39"/>
    </row>
    <row r="547" spans="1:13" ht="15" hidden="1">
      <c r="A547" s="17"/>
      <c r="B547" s="4"/>
      <c r="C547" s="4"/>
      <c r="D547" s="20"/>
      <c r="E547" s="20"/>
      <c r="F547" s="36"/>
      <c r="G547" s="36"/>
      <c r="H547" s="38"/>
      <c r="I547" s="31"/>
      <c r="J547" s="34"/>
      <c r="K547" s="39"/>
      <c r="L547" s="39"/>
      <c r="M547" s="39"/>
    </row>
    <row r="548" spans="1:13" ht="20.25">
      <c r="A548" s="36">
        <v>25</v>
      </c>
      <c r="B548" s="4"/>
      <c r="C548" s="115" t="s">
        <v>1069</v>
      </c>
      <c r="D548" s="20"/>
      <c r="E548" s="20"/>
      <c r="F548" s="36"/>
      <c r="G548" s="36"/>
      <c r="H548" s="38"/>
      <c r="I548" s="31"/>
      <c r="J548" s="34"/>
      <c r="K548" s="39"/>
      <c r="L548" s="39"/>
      <c r="M548" s="39"/>
    </row>
    <row r="549" spans="1:13" ht="15">
      <c r="A549" s="17"/>
      <c r="B549" s="6"/>
      <c r="C549" s="6" t="s">
        <v>863</v>
      </c>
      <c r="D549" s="20"/>
      <c r="E549" s="20"/>
      <c r="F549" s="36"/>
      <c r="G549" s="36"/>
      <c r="H549" s="38"/>
      <c r="I549" s="31"/>
      <c r="J549" s="34"/>
      <c r="K549" s="39"/>
      <c r="L549" s="39"/>
      <c r="M549" s="39"/>
    </row>
    <row r="550" spans="1:13" ht="61.5">
      <c r="A550" s="17" t="s">
        <v>783</v>
      </c>
      <c r="B550" s="4" t="s">
        <v>200</v>
      </c>
      <c r="C550" s="4" t="s">
        <v>835</v>
      </c>
      <c r="D550" s="20" t="s">
        <v>522</v>
      </c>
      <c r="E550" s="20">
        <v>1</v>
      </c>
      <c r="F550" s="17">
        <v>2</v>
      </c>
      <c r="G550" s="17"/>
      <c r="H550" s="31">
        <v>1</v>
      </c>
      <c r="I550" s="35">
        <f>E550*F550</f>
        <v>2</v>
      </c>
      <c r="J550" s="35">
        <f>E550*H550</f>
        <v>1</v>
      </c>
      <c r="K550" s="39"/>
      <c r="L550" s="39"/>
      <c r="M550" s="39"/>
    </row>
    <row r="551" spans="1:13" ht="15">
      <c r="A551" s="17" t="s">
        <v>827</v>
      </c>
      <c r="B551" s="4" t="s">
        <v>635</v>
      </c>
      <c r="C551" s="4" t="s">
        <v>850</v>
      </c>
      <c r="D551" s="20" t="s">
        <v>476</v>
      </c>
      <c r="E551" s="20">
        <v>40</v>
      </c>
      <c r="F551" s="17">
        <v>0</v>
      </c>
      <c r="G551" s="17"/>
      <c r="H551" s="31">
        <v>1</v>
      </c>
      <c r="I551" s="35">
        <f>E551*F551</f>
        <v>0</v>
      </c>
      <c r="J551" s="35">
        <f>E551*H551</f>
        <v>40</v>
      </c>
      <c r="K551" s="39"/>
      <c r="L551" s="39"/>
      <c r="M551" s="39"/>
    </row>
    <row r="552" spans="1:13" ht="30.75">
      <c r="A552" s="17" t="s">
        <v>849</v>
      </c>
      <c r="B552" s="4"/>
      <c r="C552" s="4" t="s">
        <v>848</v>
      </c>
      <c r="D552" s="20" t="s">
        <v>522</v>
      </c>
      <c r="E552" s="20">
        <v>1</v>
      </c>
      <c r="F552" s="17">
        <v>1</v>
      </c>
      <c r="G552" s="17"/>
      <c r="H552" s="31">
        <v>1</v>
      </c>
      <c r="I552" s="35">
        <f aca="true" t="shared" si="37" ref="I552:I576">E552*F552</f>
        <v>1</v>
      </c>
      <c r="J552" s="35">
        <f aca="true" t="shared" si="38" ref="J552:J576">E552*H552</f>
        <v>1</v>
      </c>
      <c r="K552" s="39"/>
      <c r="L552" s="39"/>
      <c r="M552" s="39"/>
    </row>
    <row r="553" spans="1:13" ht="78">
      <c r="A553" s="17" t="s">
        <v>784</v>
      </c>
      <c r="B553" s="4" t="s">
        <v>1101</v>
      </c>
      <c r="C553" s="4" t="s">
        <v>787</v>
      </c>
      <c r="D553" s="20" t="s">
        <v>522</v>
      </c>
      <c r="E553" s="20">
        <v>1</v>
      </c>
      <c r="F553" s="17">
        <v>1</v>
      </c>
      <c r="G553" s="17"/>
      <c r="H553" s="31">
        <v>1</v>
      </c>
      <c r="I553" s="35">
        <f t="shared" si="37"/>
        <v>1</v>
      </c>
      <c r="J553" s="35">
        <f t="shared" si="38"/>
        <v>1</v>
      </c>
      <c r="K553" s="39"/>
      <c r="L553" s="39"/>
      <c r="M553" s="39"/>
    </row>
    <row r="554" spans="1:13" ht="78">
      <c r="A554" s="17" t="s">
        <v>785</v>
      </c>
      <c r="B554" s="4" t="s">
        <v>767</v>
      </c>
      <c r="C554" s="4" t="s">
        <v>788</v>
      </c>
      <c r="D554" s="20" t="s">
        <v>522</v>
      </c>
      <c r="E554" s="20">
        <v>1</v>
      </c>
      <c r="F554" s="17">
        <v>1</v>
      </c>
      <c r="G554" s="17"/>
      <c r="H554" s="31">
        <v>1</v>
      </c>
      <c r="I554" s="35">
        <f t="shared" si="37"/>
        <v>1</v>
      </c>
      <c r="J554" s="35">
        <f t="shared" si="38"/>
        <v>1</v>
      </c>
      <c r="K554" s="39"/>
      <c r="L554" s="39"/>
      <c r="M554" s="39"/>
    </row>
    <row r="555" spans="1:13" ht="32.25" customHeight="1">
      <c r="A555" s="17" t="s">
        <v>786</v>
      </c>
      <c r="B555" s="4" t="s">
        <v>1100</v>
      </c>
      <c r="C555" s="4" t="s">
        <v>789</v>
      </c>
      <c r="D555" s="20" t="s">
        <v>522</v>
      </c>
      <c r="E555" s="20">
        <v>1</v>
      </c>
      <c r="F555" s="17">
        <v>1</v>
      </c>
      <c r="G555" s="17"/>
      <c r="H555" s="31">
        <v>1</v>
      </c>
      <c r="I555" s="35">
        <f t="shared" si="37"/>
        <v>1</v>
      </c>
      <c r="J555" s="35">
        <f t="shared" si="38"/>
        <v>1</v>
      </c>
      <c r="K555" s="39"/>
      <c r="L555" s="39"/>
      <c r="M555" s="39"/>
    </row>
    <row r="556" spans="1:13" ht="15">
      <c r="A556" s="17" t="s">
        <v>808</v>
      </c>
      <c r="B556" s="4" t="s">
        <v>1102</v>
      </c>
      <c r="C556" s="57" t="s">
        <v>837</v>
      </c>
      <c r="D556" s="58" t="s">
        <v>522</v>
      </c>
      <c r="E556" s="20">
        <v>1</v>
      </c>
      <c r="F556" s="17">
        <v>4</v>
      </c>
      <c r="G556" s="17"/>
      <c r="H556" s="31">
        <v>2</v>
      </c>
      <c r="I556" s="35">
        <f t="shared" si="37"/>
        <v>4</v>
      </c>
      <c r="J556" s="35">
        <f t="shared" si="38"/>
        <v>2</v>
      </c>
      <c r="K556" s="39"/>
      <c r="L556" s="39"/>
      <c r="M556" s="39"/>
    </row>
    <row r="557" spans="1:13" ht="15">
      <c r="A557" s="17" t="s">
        <v>809</v>
      </c>
      <c r="B557" s="4" t="s">
        <v>607</v>
      </c>
      <c r="C557" s="4" t="s">
        <v>810</v>
      </c>
      <c r="D557" s="20" t="s">
        <v>476</v>
      </c>
      <c r="E557" s="20">
        <v>1</v>
      </c>
      <c r="F557" s="17">
        <v>0</v>
      </c>
      <c r="G557" s="17"/>
      <c r="H557" s="31">
        <v>1</v>
      </c>
      <c r="I557" s="35">
        <f t="shared" si="37"/>
        <v>0</v>
      </c>
      <c r="J557" s="35">
        <f t="shared" si="38"/>
        <v>1</v>
      </c>
      <c r="K557" s="39"/>
      <c r="L557" s="39"/>
      <c r="M557" s="39"/>
    </row>
    <row r="558" spans="1:13" ht="15">
      <c r="A558" s="17" t="s">
        <v>814</v>
      </c>
      <c r="B558" s="4" t="s">
        <v>43</v>
      </c>
      <c r="C558" s="4" t="s">
        <v>811</v>
      </c>
      <c r="D558" s="20" t="s">
        <v>476</v>
      </c>
      <c r="E558" s="20">
        <v>1</v>
      </c>
      <c r="F558" s="17">
        <v>0</v>
      </c>
      <c r="G558" s="17"/>
      <c r="H558" s="31">
        <v>1</v>
      </c>
      <c r="I558" s="35">
        <f t="shared" si="37"/>
        <v>0</v>
      </c>
      <c r="J558" s="35">
        <f t="shared" si="38"/>
        <v>1</v>
      </c>
      <c r="K558" s="39"/>
      <c r="L558" s="39"/>
      <c r="M558" s="39"/>
    </row>
    <row r="559" spans="1:13" ht="15">
      <c r="A559" s="17" t="s">
        <v>815</v>
      </c>
      <c r="B559" s="4" t="s">
        <v>44</v>
      </c>
      <c r="C559" s="4" t="s">
        <v>812</v>
      </c>
      <c r="D559" s="20" t="s">
        <v>476</v>
      </c>
      <c r="E559" s="20">
        <v>1</v>
      </c>
      <c r="F559" s="17">
        <v>0</v>
      </c>
      <c r="G559" s="17"/>
      <c r="H559" s="31">
        <v>1</v>
      </c>
      <c r="I559" s="35">
        <f t="shared" si="37"/>
        <v>0</v>
      </c>
      <c r="J559" s="35">
        <f t="shared" si="38"/>
        <v>1</v>
      </c>
      <c r="K559" s="39"/>
      <c r="L559" s="39"/>
      <c r="M559" s="39"/>
    </row>
    <row r="560" spans="1:13" ht="15">
      <c r="A560" s="17" t="s">
        <v>816</v>
      </c>
      <c r="B560" s="4" t="s">
        <v>21</v>
      </c>
      <c r="C560" s="4" t="s">
        <v>813</v>
      </c>
      <c r="D560" s="20" t="s">
        <v>476</v>
      </c>
      <c r="E560" s="20">
        <v>1</v>
      </c>
      <c r="F560" s="17">
        <v>0</v>
      </c>
      <c r="G560" s="17"/>
      <c r="H560" s="31">
        <v>1</v>
      </c>
      <c r="I560" s="35">
        <f t="shared" si="37"/>
        <v>0</v>
      </c>
      <c r="J560" s="35">
        <f t="shared" si="38"/>
        <v>1</v>
      </c>
      <c r="K560" s="39"/>
      <c r="L560" s="39"/>
      <c r="M560" s="39"/>
    </row>
    <row r="561" spans="1:13" ht="30.75">
      <c r="A561" s="17" t="s">
        <v>817</v>
      </c>
      <c r="B561" s="4" t="s">
        <v>334</v>
      </c>
      <c r="C561" s="4" t="s">
        <v>840</v>
      </c>
      <c r="D561" s="20" t="s">
        <v>522</v>
      </c>
      <c r="E561" s="20">
        <v>1</v>
      </c>
      <c r="F561" s="17">
        <v>1</v>
      </c>
      <c r="G561" s="17"/>
      <c r="H561" s="31">
        <v>0</v>
      </c>
      <c r="I561" s="35">
        <f t="shared" si="37"/>
        <v>1</v>
      </c>
      <c r="J561" s="35">
        <f t="shared" si="38"/>
        <v>0</v>
      </c>
      <c r="K561" s="39"/>
      <c r="L561" s="39"/>
      <c r="M561" s="39"/>
    </row>
    <row r="562" spans="1:13" ht="30.75">
      <c r="A562" s="17" t="s">
        <v>818</v>
      </c>
      <c r="B562" s="4" t="s">
        <v>820</v>
      </c>
      <c r="C562" s="4" t="s">
        <v>830</v>
      </c>
      <c r="D562" s="20" t="s">
        <v>476</v>
      </c>
      <c r="E562" s="20">
        <v>7</v>
      </c>
      <c r="F562" s="17">
        <v>1</v>
      </c>
      <c r="G562" s="17"/>
      <c r="H562" s="31">
        <v>0</v>
      </c>
      <c r="I562" s="35">
        <f t="shared" si="37"/>
        <v>7</v>
      </c>
      <c r="J562" s="35">
        <f t="shared" si="38"/>
        <v>0</v>
      </c>
      <c r="K562" s="39"/>
      <c r="L562" s="39"/>
      <c r="M562" s="39"/>
    </row>
    <row r="563" spans="1:13" ht="15">
      <c r="A563" s="17" t="s">
        <v>819</v>
      </c>
      <c r="B563" s="4" t="s">
        <v>842</v>
      </c>
      <c r="C563" s="4" t="s">
        <v>831</v>
      </c>
      <c r="D563" s="20" t="s">
        <v>476</v>
      </c>
      <c r="E563" s="20">
        <v>1</v>
      </c>
      <c r="F563" s="17">
        <v>1</v>
      </c>
      <c r="G563" s="17"/>
      <c r="H563" s="31">
        <v>1</v>
      </c>
      <c r="I563" s="35">
        <f t="shared" si="37"/>
        <v>1</v>
      </c>
      <c r="J563" s="35">
        <f t="shared" si="38"/>
        <v>1</v>
      </c>
      <c r="K563" s="39"/>
      <c r="L563" s="39"/>
      <c r="M563" s="39"/>
    </row>
    <row r="564" spans="1:13" ht="15">
      <c r="A564" s="17" t="s">
        <v>821</v>
      </c>
      <c r="B564" s="4" t="s">
        <v>843</v>
      </c>
      <c r="C564" s="4" t="s">
        <v>832</v>
      </c>
      <c r="D564" s="20" t="s">
        <v>476</v>
      </c>
      <c r="E564" s="20">
        <v>1</v>
      </c>
      <c r="F564" s="17">
        <v>1</v>
      </c>
      <c r="G564" s="17"/>
      <c r="H564" s="31">
        <v>1</v>
      </c>
      <c r="I564" s="35">
        <f t="shared" si="37"/>
        <v>1</v>
      </c>
      <c r="J564" s="35">
        <f t="shared" si="38"/>
        <v>1</v>
      </c>
      <c r="K564" s="39"/>
      <c r="L564" s="39"/>
      <c r="M564" s="39"/>
    </row>
    <row r="565" spans="1:13" ht="15">
      <c r="A565" s="17" t="s">
        <v>822</v>
      </c>
      <c r="B565" s="4" t="s">
        <v>844</v>
      </c>
      <c r="C565" s="91" t="s">
        <v>823</v>
      </c>
      <c r="D565" s="92" t="s">
        <v>476</v>
      </c>
      <c r="E565" s="92">
        <v>0</v>
      </c>
      <c r="F565" s="17">
        <v>0</v>
      </c>
      <c r="G565" s="17"/>
      <c r="H565" s="31">
        <v>1</v>
      </c>
      <c r="I565" s="35">
        <f t="shared" si="37"/>
        <v>0</v>
      </c>
      <c r="J565" s="35">
        <f t="shared" si="38"/>
        <v>0</v>
      </c>
      <c r="K565" s="39"/>
      <c r="L565" s="39"/>
      <c r="M565" s="39"/>
    </row>
    <row r="566" spans="1:13" ht="15">
      <c r="A566" s="17" t="s">
        <v>824</v>
      </c>
      <c r="B566" s="4"/>
      <c r="C566" s="4" t="s">
        <v>833</v>
      </c>
      <c r="D566" s="20" t="s">
        <v>476</v>
      </c>
      <c r="E566" s="20">
        <v>1</v>
      </c>
      <c r="F566" s="17">
        <v>1</v>
      </c>
      <c r="G566" s="17"/>
      <c r="H566" s="31">
        <v>1</v>
      </c>
      <c r="I566" s="35">
        <f t="shared" si="37"/>
        <v>1</v>
      </c>
      <c r="J566" s="35">
        <f t="shared" si="38"/>
        <v>1</v>
      </c>
      <c r="K566" s="39"/>
      <c r="L566" s="39"/>
      <c r="M566" s="39"/>
    </row>
    <row r="567" spans="1:13" ht="15">
      <c r="A567" s="17" t="s">
        <v>825</v>
      </c>
      <c r="B567" s="4" t="s">
        <v>845</v>
      </c>
      <c r="C567" s="4" t="s">
        <v>834</v>
      </c>
      <c r="D567" s="20" t="s">
        <v>476</v>
      </c>
      <c r="E567" s="20">
        <v>1</v>
      </c>
      <c r="F567" s="17">
        <v>1</v>
      </c>
      <c r="G567" s="17"/>
      <c r="H567" s="31">
        <v>1</v>
      </c>
      <c r="I567" s="35">
        <f t="shared" si="37"/>
        <v>1</v>
      </c>
      <c r="J567" s="35">
        <f t="shared" si="38"/>
        <v>1</v>
      </c>
      <c r="K567" s="39"/>
      <c r="L567" s="39"/>
      <c r="M567" s="39"/>
    </row>
    <row r="568" spans="1:13" ht="30.75">
      <c r="A568" s="17" t="s">
        <v>826</v>
      </c>
      <c r="B568" s="4" t="s">
        <v>846</v>
      </c>
      <c r="C568" s="4" t="s">
        <v>841</v>
      </c>
      <c r="D568" s="20" t="s">
        <v>522</v>
      </c>
      <c r="E568" s="20">
        <v>2</v>
      </c>
      <c r="F568" s="17">
        <v>1</v>
      </c>
      <c r="G568" s="17"/>
      <c r="H568" s="31">
        <v>0</v>
      </c>
      <c r="I568" s="35">
        <f t="shared" si="37"/>
        <v>2</v>
      </c>
      <c r="J568" s="35">
        <f t="shared" si="38"/>
        <v>0</v>
      </c>
      <c r="K568" s="39"/>
      <c r="L568" s="39"/>
      <c r="M568" s="39"/>
    </row>
    <row r="569" spans="1:13" ht="15">
      <c r="A569" s="17" t="s">
        <v>836</v>
      </c>
      <c r="B569" s="4" t="s">
        <v>839</v>
      </c>
      <c r="C569" s="4" t="s">
        <v>829</v>
      </c>
      <c r="D569" s="20" t="s">
        <v>476</v>
      </c>
      <c r="E569" s="20">
        <v>2</v>
      </c>
      <c r="F569" s="17">
        <v>1</v>
      </c>
      <c r="G569" s="17"/>
      <c r="H569" s="31">
        <v>0</v>
      </c>
      <c r="I569" s="35">
        <f t="shared" si="37"/>
        <v>2</v>
      </c>
      <c r="J569" s="35">
        <f t="shared" si="38"/>
        <v>0</v>
      </c>
      <c r="K569" s="39"/>
      <c r="L569" s="39"/>
      <c r="M569" s="39"/>
    </row>
    <row r="570" spans="1:13" ht="15">
      <c r="A570" s="17"/>
      <c r="B570" s="4" t="s">
        <v>847</v>
      </c>
      <c r="C570" s="6" t="s">
        <v>862</v>
      </c>
      <c r="D570" s="20"/>
      <c r="E570" s="20"/>
      <c r="F570" s="17"/>
      <c r="G570" s="17"/>
      <c r="H570" s="31"/>
      <c r="I570" s="35">
        <f t="shared" si="37"/>
        <v>0</v>
      </c>
      <c r="J570" s="35">
        <f t="shared" si="38"/>
        <v>0</v>
      </c>
      <c r="K570" s="39"/>
      <c r="L570" s="39"/>
      <c r="M570" s="39"/>
    </row>
    <row r="571" spans="1:13" ht="30.75">
      <c r="A571" s="17" t="s">
        <v>853</v>
      </c>
      <c r="B571" s="4" t="s">
        <v>1042</v>
      </c>
      <c r="C571" s="4" t="s">
        <v>858</v>
      </c>
      <c r="D571" s="20" t="s">
        <v>476</v>
      </c>
      <c r="E571" s="20">
        <v>2</v>
      </c>
      <c r="F571" s="17">
        <v>2</v>
      </c>
      <c r="G571" s="17"/>
      <c r="H571" s="31">
        <v>2</v>
      </c>
      <c r="I571" s="35">
        <f t="shared" si="37"/>
        <v>4</v>
      </c>
      <c r="J571" s="35">
        <f t="shared" si="38"/>
        <v>4</v>
      </c>
      <c r="K571" s="39"/>
      <c r="L571" s="39"/>
      <c r="M571" s="39"/>
    </row>
    <row r="572" spans="1:13" ht="15">
      <c r="A572" s="17" t="s">
        <v>853</v>
      </c>
      <c r="B572" s="4" t="s">
        <v>857</v>
      </c>
      <c r="C572" s="4" t="s">
        <v>864</v>
      </c>
      <c r="D572" s="20" t="s">
        <v>535</v>
      </c>
      <c r="E572" s="20">
        <v>4</v>
      </c>
      <c r="F572" s="17">
        <v>2</v>
      </c>
      <c r="G572" s="17"/>
      <c r="H572" s="31">
        <v>2</v>
      </c>
      <c r="I572" s="35">
        <f t="shared" si="37"/>
        <v>8</v>
      </c>
      <c r="J572" s="35">
        <f t="shared" si="38"/>
        <v>8</v>
      </c>
      <c r="K572" s="39"/>
      <c r="L572" s="39"/>
      <c r="M572" s="39"/>
    </row>
    <row r="573" spans="1:13" ht="15">
      <c r="A573" s="17" t="s">
        <v>854</v>
      </c>
      <c r="B573" s="4" t="s">
        <v>865</v>
      </c>
      <c r="C573" s="4" t="s">
        <v>861</v>
      </c>
      <c r="D573" s="20" t="s">
        <v>476</v>
      </c>
      <c r="E573" s="20">
        <v>2</v>
      </c>
      <c r="F573" s="17">
        <v>2</v>
      </c>
      <c r="G573" s="17"/>
      <c r="H573" s="31">
        <v>2</v>
      </c>
      <c r="I573" s="35">
        <f t="shared" si="37"/>
        <v>4</v>
      </c>
      <c r="J573" s="35">
        <f t="shared" si="38"/>
        <v>4</v>
      </c>
      <c r="K573" s="39"/>
      <c r="L573" s="39"/>
      <c r="M573" s="39"/>
    </row>
    <row r="574" spans="1:13" ht="15">
      <c r="A574" s="17" t="s">
        <v>855</v>
      </c>
      <c r="B574" s="4" t="s">
        <v>857</v>
      </c>
      <c r="C574" s="4" t="s">
        <v>868</v>
      </c>
      <c r="D574" s="20" t="s">
        <v>535</v>
      </c>
      <c r="E574" s="20">
        <v>2</v>
      </c>
      <c r="F574" s="17">
        <v>2</v>
      </c>
      <c r="G574" s="17"/>
      <c r="H574" s="31">
        <v>0</v>
      </c>
      <c r="I574" s="35">
        <f t="shared" si="37"/>
        <v>4</v>
      </c>
      <c r="J574" s="35">
        <f t="shared" si="38"/>
        <v>0</v>
      </c>
      <c r="K574" s="39"/>
      <c r="L574" s="39"/>
      <c r="M574" s="39"/>
    </row>
    <row r="575" spans="1:13" ht="15">
      <c r="A575" s="17" t="s">
        <v>1043</v>
      </c>
      <c r="B575" s="4" t="s">
        <v>866</v>
      </c>
      <c r="C575" s="4" t="s">
        <v>860</v>
      </c>
      <c r="D575" s="20" t="s">
        <v>476</v>
      </c>
      <c r="E575" s="20">
        <v>1</v>
      </c>
      <c r="F575" s="17">
        <v>2</v>
      </c>
      <c r="G575" s="17"/>
      <c r="H575" s="31">
        <v>2</v>
      </c>
      <c r="I575" s="35">
        <f t="shared" si="37"/>
        <v>2</v>
      </c>
      <c r="J575" s="35">
        <f t="shared" si="38"/>
        <v>2</v>
      </c>
      <c r="K575" s="39"/>
      <c r="L575" s="39"/>
      <c r="M575" s="39"/>
    </row>
    <row r="576" spans="1:13" ht="15">
      <c r="A576" s="17" t="s">
        <v>1044</v>
      </c>
      <c r="B576" s="4" t="s">
        <v>859</v>
      </c>
      <c r="C576" s="4" t="s">
        <v>869</v>
      </c>
      <c r="D576" s="20" t="s">
        <v>476</v>
      </c>
      <c r="E576" s="20">
        <v>1</v>
      </c>
      <c r="F576" s="17">
        <v>2</v>
      </c>
      <c r="G576" s="17"/>
      <c r="H576" s="31">
        <v>0</v>
      </c>
      <c r="I576" s="35">
        <f t="shared" si="37"/>
        <v>2</v>
      </c>
      <c r="J576" s="35">
        <f t="shared" si="38"/>
        <v>0</v>
      </c>
      <c r="K576" s="39"/>
      <c r="L576" s="39"/>
      <c r="M576" s="39"/>
    </row>
    <row r="577" spans="1:13" ht="15">
      <c r="A577" s="17" t="s">
        <v>1098</v>
      </c>
      <c r="B577" s="4" t="s">
        <v>322</v>
      </c>
      <c r="C577" s="4" t="s">
        <v>1099</v>
      </c>
      <c r="D577" s="20" t="s">
        <v>522</v>
      </c>
      <c r="E577" s="20">
        <v>1</v>
      </c>
      <c r="F577" s="17">
        <v>2</v>
      </c>
      <c r="G577" s="17"/>
      <c r="H577" s="31">
        <v>0</v>
      </c>
      <c r="I577" s="35">
        <f>E577*F577</f>
        <v>2</v>
      </c>
      <c r="J577" s="35">
        <f>E577*H577</f>
        <v>0</v>
      </c>
      <c r="K577" s="39"/>
      <c r="L577" s="39"/>
      <c r="M577" s="39"/>
    </row>
    <row r="578" spans="1:13" ht="15">
      <c r="A578" s="17"/>
      <c r="B578" s="4"/>
      <c r="C578" s="4"/>
      <c r="D578" s="20"/>
      <c r="E578" s="20">
        <f>SUM(E10:E577)</f>
        <v>1830</v>
      </c>
      <c r="F578" s="17">
        <f>SUM(F550:F577)</f>
        <v>32</v>
      </c>
      <c r="G578" s="17"/>
      <c r="H578" s="31">
        <f>SUM(H550:H577)</f>
        <v>25</v>
      </c>
      <c r="I578" s="35">
        <f>SUM(I550:I577)</f>
        <v>52</v>
      </c>
      <c r="J578" s="35">
        <f>SUM(J550:J577)</f>
        <v>73</v>
      </c>
      <c r="K578" s="35">
        <f>I578*1</f>
        <v>52</v>
      </c>
      <c r="L578" s="35">
        <f>J578*1</f>
        <v>73</v>
      </c>
      <c r="M578" s="39"/>
    </row>
    <row r="579" spans="1:13" ht="15">
      <c r="A579" s="126"/>
      <c r="B579" s="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</row>
    <row r="580" spans="1:13" ht="15">
      <c r="A580" s="126"/>
      <c r="B580" s="4"/>
      <c r="C580" s="94" t="s">
        <v>1050</v>
      </c>
      <c r="D580" s="94"/>
      <c r="E580" s="94"/>
      <c r="F580" s="94"/>
      <c r="G580" s="94"/>
      <c r="H580" s="94"/>
      <c r="I580" s="94"/>
      <c r="J580" s="94"/>
      <c r="K580" s="94">
        <f>SUM(K27:K579)</f>
        <v>1076.5</v>
      </c>
      <c r="L580" s="94">
        <f>SUM(L27:L579)</f>
        <v>1719.25</v>
      </c>
      <c r="M580" s="94"/>
    </row>
    <row r="581" spans="1:13" ht="15">
      <c r="A581" s="126"/>
      <c r="B581" s="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</row>
    <row r="582" spans="1:13" ht="15">
      <c r="A582" s="126"/>
      <c r="B582" s="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</row>
    <row r="583" spans="1:13" ht="15">
      <c r="A583" s="126"/>
      <c r="B583" s="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</row>
    <row r="584" spans="1:13" ht="15">
      <c r="A584" s="126"/>
      <c r="B584" s="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</row>
    <row r="585" spans="1:13" ht="15">
      <c r="A585" s="126"/>
      <c r="B585" s="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</row>
    <row r="586" spans="1:13" ht="15">
      <c r="A586" s="126"/>
      <c r="B586" s="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</row>
    <row r="587" spans="1:13" ht="15">
      <c r="A587" s="126"/>
      <c r="B587" s="4"/>
      <c r="C587" s="6" t="s">
        <v>676</v>
      </c>
      <c r="D587" s="145">
        <f>(K580+0.15*L580)</f>
        <v>1334.3875</v>
      </c>
      <c r="E587" s="94"/>
      <c r="F587" s="94"/>
      <c r="G587" s="94"/>
      <c r="H587" s="94"/>
      <c r="I587" s="94"/>
      <c r="J587" s="94"/>
      <c r="K587" s="94"/>
      <c r="L587" s="94"/>
      <c r="M587" s="94"/>
    </row>
    <row r="588" spans="1:13" ht="15">
      <c r="A588" s="126"/>
      <c r="B588" s="4"/>
      <c r="C588" s="4" t="s">
        <v>1157</v>
      </c>
      <c r="D588" s="146">
        <v>0</v>
      </c>
      <c r="E588" s="94"/>
      <c r="F588" s="94"/>
      <c r="G588" s="94"/>
      <c r="H588" s="94"/>
      <c r="I588" s="94"/>
      <c r="J588" s="94"/>
      <c r="K588" s="94"/>
      <c r="L588" s="94"/>
      <c r="M588" s="94"/>
    </row>
    <row r="589" spans="1:13" ht="15">
      <c r="A589" s="126"/>
      <c r="B589" s="4"/>
      <c r="C589" s="6" t="s">
        <v>636</v>
      </c>
      <c r="D589" s="147">
        <f>D587*D588</f>
        <v>0</v>
      </c>
      <c r="E589" s="94"/>
      <c r="F589" s="94"/>
      <c r="G589" s="94"/>
      <c r="H589" s="94"/>
      <c r="I589" s="94"/>
      <c r="J589" s="94"/>
      <c r="K589" s="94"/>
      <c r="L589" s="94"/>
      <c r="M589" s="94"/>
    </row>
    <row r="590" spans="1:13" ht="15">
      <c r="A590" s="126"/>
      <c r="B590" s="4"/>
      <c r="C590" s="4" t="s">
        <v>637</v>
      </c>
      <c r="D590" s="146">
        <f>0.23*D589</f>
        <v>0</v>
      </c>
      <c r="E590" s="94"/>
      <c r="F590" s="94"/>
      <c r="G590" s="94"/>
      <c r="H590" s="94"/>
      <c r="I590" s="94"/>
      <c r="J590" s="94"/>
      <c r="K590" s="94"/>
      <c r="L590" s="94"/>
      <c r="M590" s="94"/>
    </row>
    <row r="591" spans="1:13" ht="15">
      <c r="A591" s="126"/>
      <c r="B591" s="4"/>
      <c r="C591" s="6" t="s">
        <v>638</v>
      </c>
      <c r="D591" s="147">
        <f>D589+D590</f>
        <v>0</v>
      </c>
      <c r="E591" s="94"/>
      <c r="F591" s="94"/>
      <c r="G591" s="94"/>
      <c r="H591" s="94"/>
      <c r="I591" s="94"/>
      <c r="J591" s="94"/>
      <c r="K591" s="94"/>
      <c r="L591" s="94"/>
      <c r="M591" s="94"/>
    </row>
    <row r="592" spans="1:13" ht="15">
      <c r="A592" s="126"/>
      <c r="B592" s="4"/>
      <c r="C592" s="4"/>
      <c r="D592" s="146"/>
      <c r="E592" s="94"/>
      <c r="F592" s="94"/>
      <c r="G592" s="94"/>
      <c r="H592" s="94"/>
      <c r="I592" s="94"/>
      <c r="J592" s="94"/>
      <c r="K592" s="94"/>
      <c r="L592" s="94"/>
      <c r="M592" s="94"/>
    </row>
    <row r="593" spans="1:13" ht="15">
      <c r="A593" s="126"/>
      <c r="B593" s="4"/>
      <c r="C593" s="6" t="s">
        <v>640</v>
      </c>
      <c r="D593" s="147">
        <f>(D591+D592)*2</f>
        <v>0</v>
      </c>
      <c r="E593" s="94"/>
      <c r="F593" s="94"/>
      <c r="G593" s="94"/>
      <c r="H593" s="94"/>
      <c r="I593" s="94"/>
      <c r="J593" s="94"/>
      <c r="K593" s="94"/>
      <c r="L593" s="94"/>
      <c r="M593" s="94"/>
    </row>
    <row r="594" spans="1:3" ht="15">
      <c r="A594" s="1"/>
      <c r="C594" s="51" t="s">
        <v>678</v>
      </c>
    </row>
    <row r="595" spans="1:3" ht="15">
      <c r="A595" s="1"/>
      <c r="B595">
        <v>1</v>
      </c>
      <c r="C595" s="51" t="s">
        <v>679</v>
      </c>
    </row>
    <row r="596" spans="1:3" ht="15">
      <c r="A596" s="1"/>
      <c r="B596">
        <v>2</v>
      </c>
      <c r="C596" s="52" t="s">
        <v>681</v>
      </c>
    </row>
    <row r="597" spans="1:3" ht="15">
      <c r="A597" s="1"/>
      <c r="B597">
        <v>3</v>
      </c>
      <c r="C597" s="52" t="s">
        <v>682</v>
      </c>
    </row>
    <row r="598" spans="1:8" ht="15">
      <c r="A598" s="1"/>
      <c r="B598">
        <v>4</v>
      </c>
      <c r="C598" s="52" t="s">
        <v>680</v>
      </c>
      <c r="H598" t="s">
        <v>1159</v>
      </c>
    </row>
    <row r="599" spans="1:3" ht="53.25">
      <c r="A599" s="1"/>
      <c r="B599">
        <v>5</v>
      </c>
      <c r="C599" s="53" t="s">
        <v>683</v>
      </c>
    </row>
    <row r="600" spans="1:3" ht="15.75" thickBot="1">
      <c r="A600" s="1"/>
      <c r="B600">
        <v>6</v>
      </c>
      <c r="C600" s="52" t="s">
        <v>1158</v>
      </c>
    </row>
    <row r="601" spans="3:4" ht="13.5" thickBot="1">
      <c r="C601" s="51"/>
      <c r="D601" s="54"/>
    </row>
    <row r="602" spans="4:5" ht="14.25" thickBot="1">
      <c r="D602" s="3"/>
      <c r="E602" s="3"/>
    </row>
    <row r="603" spans="1:4" ht="15.75" thickBot="1">
      <c r="A603" s="1"/>
      <c r="C603" s="51"/>
      <c r="D603" s="54"/>
    </row>
    <row r="604" ht="15.75" thickBot="1">
      <c r="A604" s="1"/>
    </row>
    <row r="605" ht="13.5" thickBot="1">
      <c r="D605" s="54"/>
    </row>
    <row r="607" ht="12.75" hidden="1"/>
    <row r="608" ht="12.75" hidden="1"/>
    <row r="609" ht="12.75">
      <c r="C609" s="51" t="s">
        <v>685</v>
      </c>
    </row>
    <row r="642" spans="1:3" ht="15">
      <c r="A642" s="72"/>
      <c r="C642" s="72"/>
    </row>
    <row r="643" spans="1:3" ht="15">
      <c r="A643" s="72"/>
      <c r="B643" s="72"/>
      <c r="C643" s="72"/>
    </row>
    <row r="644" spans="1:3" ht="15">
      <c r="A644" s="72" t="s">
        <v>761</v>
      </c>
      <c r="B644" s="72"/>
      <c r="C644" s="72"/>
    </row>
    <row r="645" spans="1:13" ht="49.5" customHeight="1">
      <c r="A645" s="22" t="s">
        <v>17</v>
      </c>
      <c r="B645" s="72"/>
      <c r="C645" s="46" t="s">
        <v>15</v>
      </c>
      <c r="D645" s="25" t="s">
        <v>641</v>
      </c>
      <c r="E645" s="25" t="s">
        <v>16</v>
      </c>
      <c r="F645" s="26" t="s">
        <v>482</v>
      </c>
      <c r="G645" s="26"/>
      <c r="H645" s="26" t="s">
        <v>483</v>
      </c>
      <c r="I645" s="26" t="s">
        <v>485</v>
      </c>
      <c r="J645" s="28" t="s">
        <v>486</v>
      </c>
      <c r="K645" s="45" t="s">
        <v>548</v>
      </c>
      <c r="L645" s="47" t="s">
        <v>541</v>
      </c>
      <c r="M645" s="27" t="s">
        <v>664</v>
      </c>
    </row>
    <row r="646" spans="1:13" ht="46.5">
      <c r="A646" s="22">
        <v>1</v>
      </c>
      <c r="B646" s="23" t="s">
        <v>37</v>
      </c>
      <c r="C646" s="22">
        <v>3</v>
      </c>
      <c r="D646" s="22">
        <v>4</v>
      </c>
      <c r="E646" s="22">
        <v>5</v>
      </c>
      <c r="F646" s="23">
        <v>6</v>
      </c>
      <c r="G646" s="23"/>
      <c r="H646" s="23">
        <v>7</v>
      </c>
      <c r="I646" s="23">
        <v>8</v>
      </c>
      <c r="J646" s="24">
        <v>9</v>
      </c>
      <c r="K646" s="21">
        <v>10</v>
      </c>
      <c r="L646" s="48">
        <v>11</v>
      </c>
      <c r="M646" s="24">
        <v>12</v>
      </c>
    </row>
    <row r="647" ht="15">
      <c r="B647" s="23">
        <v>2</v>
      </c>
    </row>
    <row r="648" spans="1:13" ht="15">
      <c r="A648" s="36" t="s">
        <v>762</v>
      </c>
      <c r="C648" s="6" t="s">
        <v>763</v>
      </c>
      <c r="D648" s="37"/>
      <c r="E648" s="37"/>
      <c r="F648" s="38"/>
      <c r="G648" s="38"/>
      <c r="H648" s="31"/>
      <c r="I648" s="31"/>
      <c r="J648" s="31"/>
      <c r="K648" s="31"/>
      <c r="L648" s="49"/>
      <c r="M648" s="31"/>
    </row>
    <row r="649" ht="15">
      <c r="B649" s="6"/>
    </row>
    <row r="650" spans="1:13" ht="26.25">
      <c r="A650" s="42" t="s">
        <v>764</v>
      </c>
      <c r="C650" s="84" t="s">
        <v>792</v>
      </c>
      <c r="D650" s="85" t="s">
        <v>476</v>
      </c>
      <c r="E650" s="85">
        <v>1</v>
      </c>
      <c r="F650" s="35">
        <v>3</v>
      </c>
      <c r="G650" s="35"/>
      <c r="H650" s="35">
        <v>2</v>
      </c>
      <c r="I650" s="35">
        <f aca="true" t="shared" si="39" ref="I650:I665">E650*F650</f>
        <v>3</v>
      </c>
      <c r="J650" s="35">
        <f aca="true" t="shared" si="40" ref="J650:J665">E650*H650</f>
        <v>2</v>
      </c>
      <c r="K650" s="35"/>
      <c r="L650" s="63"/>
      <c r="M650" s="35"/>
    </row>
    <row r="651" spans="1:13" ht="26.25">
      <c r="A651" s="42" t="s">
        <v>765</v>
      </c>
      <c r="B651" s="84" t="s">
        <v>200</v>
      </c>
      <c r="C651" s="84" t="s">
        <v>793</v>
      </c>
      <c r="D651" s="85" t="s">
        <v>535</v>
      </c>
      <c r="E651" s="85">
        <v>1</v>
      </c>
      <c r="F651" s="35">
        <v>3</v>
      </c>
      <c r="G651" s="35"/>
      <c r="H651" s="35">
        <v>2</v>
      </c>
      <c r="I651" s="35">
        <f t="shared" si="39"/>
        <v>3</v>
      </c>
      <c r="J651" s="35">
        <f t="shared" si="40"/>
        <v>2</v>
      </c>
      <c r="K651" s="35"/>
      <c r="L651" s="63"/>
      <c r="M651" s="35"/>
    </row>
    <row r="652" spans="1:13" ht="26.25">
      <c r="A652" s="42" t="s">
        <v>766</v>
      </c>
      <c r="B652" s="84" t="s">
        <v>554</v>
      </c>
      <c r="C652" s="84" t="s">
        <v>794</v>
      </c>
      <c r="D652" s="85" t="s">
        <v>476</v>
      </c>
      <c r="E652" s="85">
        <v>1</v>
      </c>
      <c r="F652" s="35">
        <v>3</v>
      </c>
      <c r="G652" s="35"/>
      <c r="H652" s="35">
        <v>2</v>
      </c>
      <c r="I652" s="35">
        <f t="shared" si="39"/>
        <v>3</v>
      </c>
      <c r="J652" s="35">
        <f t="shared" si="40"/>
        <v>2</v>
      </c>
      <c r="K652" s="35"/>
      <c r="L652" s="63"/>
      <c r="M652" s="35"/>
    </row>
    <row r="653" spans="1:13" ht="26.25">
      <c r="A653" s="42" t="s">
        <v>768</v>
      </c>
      <c r="B653" s="84" t="s">
        <v>767</v>
      </c>
      <c r="C653" s="84" t="s">
        <v>795</v>
      </c>
      <c r="D653" s="85" t="s">
        <v>476</v>
      </c>
      <c r="E653" s="85">
        <v>1</v>
      </c>
      <c r="F653" s="35">
        <v>3</v>
      </c>
      <c r="G653" s="35"/>
      <c r="H653" s="35">
        <v>2</v>
      </c>
      <c r="I653" s="35">
        <f t="shared" si="39"/>
        <v>3</v>
      </c>
      <c r="J653" s="35">
        <f t="shared" si="40"/>
        <v>2</v>
      </c>
      <c r="K653" s="35"/>
      <c r="L653" s="63"/>
      <c r="M653" s="35"/>
    </row>
    <row r="654" spans="1:13" ht="26.25">
      <c r="A654" s="42" t="s">
        <v>770</v>
      </c>
      <c r="B654" s="84" t="s">
        <v>769</v>
      </c>
      <c r="C654" s="84" t="s">
        <v>796</v>
      </c>
      <c r="D654" s="85" t="s">
        <v>476</v>
      </c>
      <c r="E654" s="85">
        <v>1</v>
      </c>
      <c r="F654" s="35">
        <v>3</v>
      </c>
      <c r="G654" s="35"/>
      <c r="H654" s="35">
        <v>2</v>
      </c>
      <c r="I654" s="35">
        <f t="shared" si="39"/>
        <v>3</v>
      </c>
      <c r="J654" s="35">
        <f t="shared" si="40"/>
        <v>2</v>
      </c>
      <c r="K654" s="35"/>
      <c r="L654" s="63"/>
      <c r="M654" s="35"/>
    </row>
    <row r="655" spans="1:13" ht="26.25">
      <c r="A655" s="42" t="s">
        <v>772</v>
      </c>
      <c r="B655" s="84" t="s">
        <v>771</v>
      </c>
      <c r="C655" s="84" t="s">
        <v>797</v>
      </c>
      <c r="D655" s="85" t="s">
        <v>476</v>
      </c>
      <c r="E655" s="85">
        <v>1</v>
      </c>
      <c r="F655" s="35">
        <v>3</v>
      </c>
      <c r="G655" s="35"/>
      <c r="H655" s="35">
        <v>2</v>
      </c>
      <c r="I655" s="35">
        <f t="shared" si="39"/>
        <v>3</v>
      </c>
      <c r="J655" s="35">
        <f t="shared" si="40"/>
        <v>2</v>
      </c>
      <c r="K655" s="35"/>
      <c r="L655" s="63"/>
      <c r="M655" s="35"/>
    </row>
    <row r="656" spans="1:13" ht="26.25">
      <c r="A656" s="42" t="s">
        <v>774</v>
      </c>
      <c r="B656" s="84" t="s">
        <v>773</v>
      </c>
      <c r="C656" s="84" t="s">
        <v>798</v>
      </c>
      <c r="D656" s="85" t="s">
        <v>476</v>
      </c>
      <c r="E656" s="85">
        <v>1</v>
      </c>
      <c r="F656" s="35">
        <v>3</v>
      </c>
      <c r="G656" s="35"/>
      <c r="H656" s="35">
        <v>2</v>
      </c>
      <c r="I656" s="35">
        <f t="shared" si="39"/>
        <v>3</v>
      </c>
      <c r="J656" s="35">
        <f t="shared" si="40"/>
        <v>2</v>
      </c>
      <c r="K656" s="35"/>
      <c r="L656" s="63"/>
      <c r="M656" s="35"/>
    </row>
    <row r="657" spans="1:13" ht="39">
      <c r="A657" s="42" t="s">
        <v>776</v>
      </c>
      <c r="B657" s="84" t="s">
        <v>775</v>
      </c>
      <c r="C657" s="84" t="s">
        <v>799</v>
      </c>
      <c r="D657" s="85" t="s">
        <v>522</v>
      </c>
      <c r="E657" s="85">
        <v>1</v>
      </c>
      <c r="F657" s="35">
        <v>2</v>
      </c>
      <c r="G657" s="35"/>
      <c r="H657" s="35">
        <v>0</v>
      </c>
      <c r="I657" s="35">
        <f t="shared" si="39"/>
        <v>2</v>
      </c>
      <c r="J657" s="35">
        <f t="shared" si="40"/>
        <v>0</v>
      </c>
      <c r="K657" s="35"/>
      <c r="L657" s="63"/>
      <c r="M657" s="35"/>
    </row>
    <row r="658" spans="1:13" ht="26.25">
      <c r="A658" s="42" t="s">
        <v>777</v>
      </c>
      <c r="B658" s="84" t="s">
        <v>779</v>
      </c>
      <c r="C658" s="84" t="s">
        <v>791</v>
      </c>
      <c r="D658" s="85" t="s">
        <v>476</v>
      </c>
      <c r="E658" s="85">
        <v>7</v>
      </c>
      <c r="F658" s="35">
        <v>1</v>
      </c>
      <c r="G658" s="35"/>
      <c r="H658" s="35">
        <v>2</v>
      </c>
      <c r="I658" s="35">
        <f t="shared" si="39"/>
        <v>7</v>
      </c>
      <c r="J658" s="35">
        <f t="shared" si="40"/>
        <v>14</v>
      </c>
      <c r="K658" s="35"/>
      <c r="L658" s="63"/>
      <c r="M658" s="35"/>
    </row>
    <row r="659" spans="1:13" ht="12.75">
      <c r="A659" s="86" t="s">
        <v>778</v>
      </c>
      <c r="B659" s="84" t="s">
        <v>232</v>
      </c>
      <c r="C659" s="87" t="s">
        <v>781</v>
      </c>
      <c r="D659" s="88" t="s">
        <v>476</v>
      </c>
      <c r="E659" s="88">
        <v>7</v>
      </c>
      <c r="F659" s="65">
        <v>2</v>
      </c>
      <c r="G659" s="65"/>
      <c r="H659" s="65">
        <v>0</v>
      </c>
      <c r="I659" s="65">
        <f t="shared" si="39"/>
        <v>14</v>
      </c>
      <c r="J659" s="65">
        <f t="shared" si="40"/>
        <v>0</v>
      </c>
      <c r="K659" s="64"/>
      <c r="L659" s="64"/>
      <c r="M659" s="64"/>
    </row>
    <row r="660" spans="1:13" ht="12.75">
      <c r="A660" s="64" t="s">
        <v>780</v>
      </c>
      <c r="B660" s="87" t="s">
        <v>236</v>
      </c>
      <c r="C660" s="64" t="s">
        <v>802</v>
      </c>
      <c r="D660" s="65" t="s">
        <v>476</v>
      </c>
      <c r="E660" s="65">
        <v>1</v>
      </c>
      <c r="F660" s="65">
        <v>2</v>
      </c>
      <c r="G660" s="65"/>
      <c r="H660" s="65">
        <v>6</v>
      </c>
      <c r="I660" s="65">
        <f t="shared" si="39"/>
        <v>2</v>
      </c>
      <c r="J660" s="65">
        <f t="shared" si="40"/>
        <v>6</v>
      </c>
      <c r="K660" s="64"/>
      <c r="L660" s="64"/>
      <c r="M660" s="64"/>
    </row>
    <row r="661" spans="1:13" ht="12.75">
      <c r="A661" s="64" t="s">
        <v>800</v>
      </c>
      <c r="B661" s="64" t="s">
        <v>790</v>
      </c>
      <c r="C661" s="64" t="s">
        <v>801</v>
      </c>
      <c r="D661" s="65" t="s">
        <v>535</v>
      </c>
      <c r="E661" s="65">
        <v>1</v>
      </c>
      <c r="F661" s="65">
        <v>0</v>
      </c>
      <c r="G661" s="65"/>
      <c r="H661" s="65">
        <v>1</v>
      </c>
      <c r="I661" s="65">
        <f t="shared" si="39"/>
        <v>0</v>
      </c>
      <c r="J661" s="65">
        <f t="shared" si="40"/>
        <v>1</v>
      </c>
      <c r="K661" s="64"/>
      <c r="L661" s="64"/>
      <c r="M661" s="64"/>
    </row>
    <row r="662" spans="1:13" ht="12.75">
      <c r="A662" s="64" t="s">
        <v>803</v>
      </c>
      <c r="B662" s="64" t="s">
        <v>43</v>
      </c>
      <c r="C662" s="64" t="s">
        <v>804</v>
      </c>
      <c r="D662" s="65" t="s">
        <v>476</v>
      </c>
      <c r="E662" s="65">
        <v>1</v>
      </c>
      <c r="F662" s="65">
        <v>0</v>
      </c>
      <c r="G662" s="65"/>
      <c r="H662" s="65">
        <v>1</v>
      </c>
      <c r="I662" s="65">
        <f t="shared" si="39"/>
        <v>0</v>
      </c>
      <c r="J662" s="65">
        <f t="shared" si="40"/>
        <v>1</v>
      </c>
      <c r="K662" s="64"/>
      <c r="L662" s="64"/>
      <c r="M662" s="64"/>
    </row>
    <row r="663" spans="1:13" ht="12.75">
      <c r="A663" s="65" t="s">
        <v>805</v>
      </c>
      <c r="B663" s="64" t="s">
        <v>44</v>
      </c>
      <c r="C663" s="101" t="s">
        <v>807</v>
      </c>
      <c r="D663" s="66" t="s">
        <v>535</v>
      </c>
      <c r="E663" s="66">
        <v>32</v>
      </c>
      <c r="F663" s="65">
        <v>0</v>
      </c>
      <c r="G663" s="65"/>
      <c r="H663" s="65">
        <v>0.25</v>
      </c>
      <c r="I663" s="65">
        <f t="shared" si="39"/>
        <v>0</v>
      </c>
      <c r="J663" s="65">
        <f t="shared" si="40"/>
        <v>8</v>
      </c>
      <c r="K663" s="65"/>
      <c r="L663" s="65"/>
      <c r="M663" s="65"/>
    </row>
    <row r="664" spans="1:13" ht="12.75">
      <c r="A664" s="62"/>
      <c r="B664" s="100" t="s">
        <v>806</v>
      </c>
      <c r="C664" s="67"/>
      <c r="D664" s="66" t="s">
        <v>476</v>
      </c>
      <c r="E664" s="66">
        <v>1</v>
      </c>
      <c r="F664" s="62">
        <v>0</v>
      </c>
      <c r="G664" s="62"/>
      <c r="H664" s="62">
        <v>0</v>
      </c>
      <c r="I664" s="62">
        <f t="shared" si="39"/>
        <v>0</v>
      </c>
      <c r="J664" s="65">
        <f t="shared" si="40"/>
        <v>0</v>
      </c>
      <c r="K664" s="62"/>
      <c r="L664" s="62"/>
      <c r="M664" s="62"/>
    </row>
    <row r="665" spans="2:10" ht="12.75">
      <c r="B665" s="66"/>
      <c r="C665" s="69"/>
      <c r="D665" s="70" t="s">
        <v>535</v>
      </c>
      <c r="E665" s="70">
        <v>1</v>
      </c>
      <c r="F665" s="71">
        <v>0</v>
      </c>
      <c r="H665" s="71">
        <v>0</v>
      </c>
      <c r="I665" s="71">
        <f t="shared" si="39"/>
        <v>0</v>
      </c>
      <c r="J665" s="70">
        <f t="shared" si="40"/>
        <v>0</v>
      </c>
    </row>
    <row r="666" spans="1:13" ht="15">
      <c r="A666" s="17"/>
      <c r="B666" s="69"/>
      <c r="C666" s="4"/>
      <c r="D666" s="20"/>
      <c r="E666" s="20"/>
      <c r="F666" s="36"/>
      <c r="G666" s="36" t="e">
        <f>SUM(G60:G663)</f>
        <v>#REF!</v>
      </c>
      <c r="H666" s="38"/>
      <c r="I666" s="31">
        <f>SUM(I650:I665)</f>
        <v>46</v>
      </c>
      <c r="J666" s="34">
        <f>SUM(J650:J665)</f>
        <v>44</v>
      </c>
      <c r="K666" s="34">
        <f>1*I666</f>
        <v>46</v>
      </c>
      <c r="L666" s="68">
        <f>0.15*J666</f>
        <v>6.6</v>
      </c>
      <c r="M666" s="39"/>
    </row>
    <row r="667" spans="1:13" ht="15">
      <c r="A667" s="17"/>
      <c r="B667" s="4"/>
      <c r="C667" s="4"/>
      <c r="D667" s="20"/>
      <c r="E667" s="20"/>
      <c r="F667" s="36"/>
      <c r="G667" s="36"/>
      <c r="H667" s="38"/>
      <c r="I667" s="31"/>
      <c r="J667" s="34"/>
      <c r="K667" s="39"/>
      <c r="L667" s="39"/>
      <c r="M667" s="39"/>
    </row>
    <row r="668" spans="1:13" ht="15">
      <c r="A668" s="36">
        <v>25</v>
      </c>
      <c r="B668" s="4"/>
      <c r="C668" s="6" t="s">
        <v>782</v>
      </c>
      <c r="D668" s="20"/>
      <c r="E668" s="20"/>
      <c r="F668" s="36"/>
      <c r="G668" s="36"/>
      <c r="H668" s="38"/>
      <c r="I668" s="31"/>
      <c r="J668" s="34"/>
      <c r="K668" s="39"/>
      <c r="L668" s="39"/>
      <c r="M668" s="39"/>
    </row>
    <row r="669" spans="1:13" ht="15">
      <c r="A669" s="17"/>
      <c r="B669" s="6"/>
      <c r="C669" s="6" t="s">
        <v>863</v>
      </c>
      <c r="D669" s="20"/>
      <c r="E669" s="20"/>
      <c r="F669" s="36"/>
      <c r="G669" s="36"/>
      <c r="H669" s="38"/>
      <c r="I669" s="31"/>
      <c r="J669" s="34"/>
      <c r="K669" s="39"/>
      <c r="L669" s="39"/>
      <c r="M669" s="39"/>
    </row>
    <row r="670" spans="1:13" ht="61.5">
      <c r="A670" s="17" t="s">
        <v>783</v>
      </c>
      <c r="B670" s="4"/>
      <c r="C670" s="4" t="s">
        <v>835</v>
      </c>
      <c r="D670" s="20" t="s">
        <v>522</v>
      </c>
      <c r="E670" s="20">
        <v>1</v>
      </c>
      <c r="F670" s="36">
        <v>1</v>
      </c>
      <c r="G670" s="36"/>
      <c r="H670" s="38">
        <v>1</v>
      </c>
      <c r="I670" s="35">
        <f>E670*F670</f>
        <v>1</v>
      </c>
      <c r="J670" s="35">
        <f>E670*H670</f>
        <v>1</v>
      </c>
      <c r="K670" s="39"/>
      <c r="L670" s="39"/>
      <c r="M670" s="39"/>
    </row>
    <row r="671" spans="1:13" ht="15">
      <c r="A671" s="17" t="s">
        <v>827</v>
      </c>
      <c r="B671" s="4" t="s">
        <v>200</v>
      </c>
      <c r="C671" s="4" t="s">
        <v>850</v>
      </c>
      <c r="D671" s="20"/>
      <c r="E671" s="20"/>
      <c r="F671" s="36">
        <v>0</v>
      </c>
      <c r="G671" s="36"/>
      <c r="H671" s="38">
        <v>0</v>
      </c>
      <c r="I671" s="35">
        <f aca="true" t="shared" si="41" ref="I671:I696">E671*F671</f>
        <v>0</v>
      </c>
      <c r="J671" s="35">
        <f aca="true" t="shared" si="42" ref="J671:J696">E671*H671</f>
        <v>0</v>
      </c>
      <c r="K671" s="39"/>
      <c r="L671" s="39"/>
      <c r="M671" s="39"/>
    </row>
    <row r="672" spans="1:13" ht="30.75">
      <c r="A672" s="17" t="s">
        <v>849</v>
      </c>
      <c r="B672" s="4"/>
      <c r="C672" s="4" t="s">
        <v>848</v>
      </c>
      <c r="D672" s="20" t="s">
        <v>522</v>
      </c>
      <c r="E672" s="20">
        <v>1</v>
      </c>
      <c r="F672" s="36">
        <v>1</v>
      </c>
      <c r="G672" s="36"/>
      <c r="H672" s="38">
        <v>1</v>
      </c>
      <c r="I672" s="35">
        <f t="shared" si="41"/>
        <v>1</v>
      </c>
      <c r="J672" s="35">
        <f t="shared" si="42"/>
        <v>1</v>
      </c>
      <c r="K672" s="39"/>
      <c r="L672" s="39"/>
      <c r="M672" s="39"/>
    </row>
    <row r="673" spans="1:13" ht="78">
      <c r="A673" s="17" t="s">
        <v>784</v>
      </c>
      <c r="B673" s="4" t="s">
        <v>828</v>
      </c>
      <c r="C673" s="4" t="s">
        <v>787</v>
      </c>
      <c r="D673" s="20" t="s">
        <v>522</v>
      </c>
      <c r="E673" s="20">
        <v>1</v>
      </c>
      <c r="F673" s="36">
        <v>1</v>
      </c>
      <c r="G673" s="36"/>
      <c r="H673" s="38">
        <v>1</v>
      </c>
      <c r="I673" s="35">
        <f t="shared" si="41"/>
        <v>1</v>
      </c>
      <c r="J673" s="35">
        <f t="shared" si="42"/>
        <v>1</v>
      </c>
      <c r="K673" s="39"/>
      <c r="L673" s="39"/>
      <c r="M673" s="39"/>
    </row>
    <row r="674" spans="1:13" ht="78">
      <c r="A674" s="17" t="s">
        <v>785</v>
      </c>
      <c r="B674" s="4" t="s">
        <v>554</v>
      </c>
      <c r="C674" s="4" t="s">
        <v>788</v>
      </c>
      <c r="D674" s="20" t="s">
        <v>522</v>
      </c>
      <c r="E674" s="20">
        <v>1</v>
      </c>
      <c r="F674" s="36">
        <v>1</v>
      </c>
      <c r="G674" s="36"/>
      <c r="H674" s="38">
        <v>1</v>
      </c>
      <c r="I674" s="35">
        <f t="shared" si="41"/>
        <v>1</v>
      </c>
      <c r="J674" s="35">
        <f t="shared" si="42"/>
        <v>1</v>
      </c>
      <c r="K674" s="39"/>
      <c r="L674" s="39"/>
      <c r="M674" s="39"/>
    </row>
    <row r="675" spans="1:13" ht="30.75">
      <c r="A675" s="17" t="s">
        <v>786</v>
      </c>
      <c r="B675" s="4" t="s">
        <v>767</v>
      </c>
      <c r="C675" s="4" t="s">
        <v>789</v>
      </c>
      <c r="D675" s="20" t="s">
        <v>522</v>
      </c>
      <c r="E675" s="20">
        <v>1</v>
      </c>
      <c r="F675" s="36">
        <v>1</v>
      </c>
      <c r="G675" s="36"/>
      <c r="H675" s="38">
        <v>1</v>
      </c>
      <c r="I675" s="35">
        <f t="shared" si="41"/>
        <v>1</v>
      </c>
      <c r="J675" s="35">
        <f t="shared" si="42"/>
        <v>1</v>
      </c>
      <c r="K675" s="39"/>
      <c r="L675" s="39"/>
      <c r="M675" s="39"/>
    </row>
    <row r="676" spans="1:13" ht="15">
      <c r="A676" s="17" t="s">
        <v>808</v>
      </c>
      <c r="B676" s="4" t="s">
        <v>769</v>
      </c>
      <c r="C676" s="57" t="s">
        <v>837</v>
      </c>
      <c r="D676" s="58" t="s">
        <v>522</v>
      </c>
      <c r="E676" s="20">
        <v>1</v>
      </c>
      <c r="F676" s="36">
        <v>4</v>
      </c>
      <c r="G676" s="36"/>
      <c r="H676" s="38">
        <v>2</v>
      </c>
      <c r="I676" s="35">
        <f t="shared" si="41"/>
        <v>4</v>
      </c>
      <c r="J676" s="35">
        <f t="shared" si="42"/>
        <v>2</v>
      </c>
      <c r="K676" s="39"/>
      <c r="L676" s="39"/>
      <c r="M676" s="39"/>
    </row>
    <row r="677" spans="1:13" ht="15">
      <c r="A677" s="17" t="s">
        <v>809</v>
      </c>
      <c r="B677" s="4" t="s">
        <v>607</v>
      </c>
      <c r="C677" s="4" t="s">
        <v>810</v>
      </c>
      <c r="D677" s="20" t="s">
        <v>476</v>
      </c>
      <c r="E677" s="20">
        <v>1</v>
      </c>
      <c r="F677" s="36">
        <v>0</v>
      </c>
      <c r="G677" s="36"/>
      <c r="H677" s="38">
        <v>1</v>
      </c>
      <c r="I677" s="35">
        <f t="shared" si="41"/>
        <v>0</v>
      </c>
      <c r="J677" s="35">
        <f t="shared" si="42"/>
        <v>1</v>
      </c>
      <c r="K677" s="39"/>
      <c r="L677" s="39"/>
      <c r="M677" s="39"/>
    </row>
    <row r="678" spans="1:13" ht="15">
      <c r="A678" s="17" t="s">
        <v>814</v>
      </c>
      <c r="B678" s="4" t="s">
        <v>43</v>
      </c>
      <c r="C678" s="4" t="s">
        <v>811</v>
      </c>
      <c r="D678" s="20" t="s">
        <v>476</v>
      </c>
      <c r="E678" s="20">
        <v>1</v>
      </c>
      <c r="F678" s="36">
        <v>0</v>
      </c>
      <c r="G678" s="36"/>
      <c r="H678" s="38">
        <v>1</v>
      </c>
      <c r="I678" s="35">
        <f t="shared" si="41"/>
        <v>0</v>
      </c>
      <c r="J678" s="35">
        <f t="shared" si="42"/>
        <v>1</v>
      </c>
      <c r="K678" s="39"/>
      <c r="L678" s="39"/>
      <c r="M678" s="39"/>
    </row>
    <row r="679" spans="1:13" ht="15">
      <c r="A679" s="17" t="s">
        <v>815</v>
      </c>
      <c r="B679" s="4" t="s">
        <v>44</v>
      </c>
      <c r="C679" s="4" t="s">
        <v>812</v>
      </c>
      <c r="D679" s="20" t="s">
        <v>476</v>
      </c>
      <c r="E679" s="20">
        <v>1</v>
      </c>
      <c r="F679" s="36">
        <v>0</v>
      </c>
      <c r="G679" s="36"/>
      <c r="H679" s="38">
        <v>1</v>
      </c>
      <c r="I679" s="35">
        <f t="shared" si="41"/>
        <v>0</v>
      </c>
      <c r="J679" s="35">
        <f t="shared" si="42"/>
        <v>1</v>
      </c>
      <c r="K679" s="39"/>
      <c r="L679" s="39"/>
      <c r="M679" s="39"/>
    </row>
    <row r="680" spans="1:13" ht="15">
      <c r="A680" s="17" t="s">
        <v>816</v>
      </c>
      <c r="B680" s="4" t="s">
        <v>21</v>
      </c>
      <c r="C680" s="4" t="s">
        <v>813</v>
      </c>
      <c r="D680" s="20" t="s">
        <v>476</v>
      </c>
      <c r="E680" s="20">
        <v>1</v>
      </c>
      <c r="F680" s="36">
        <v>0</v>
      </c>
      <c r="G680" s="36"/>
      <c r="H680" s="38">
        <v>1</v>
      </c>
      <c r="I680" s="35">
        <f t="shared" si="41"/>
        <v>0</v>
      </c>
      <c r="J680" s="35">
        <f t="shared" si="42"/>
        <v>1</v>
      </c>
      <c r="K680" s="39"/>
      <c r="L680" s="39"/>
      <c r="M680" s="39"/>
    </row>
    <row r="681" spans="1:13" ht="30.75">
      <c r="A681" s="17" t="s">
        <v>817</v>
      </c>
      <c r="B681" s="4" t="s">
        <v>334</v>
      </c>
      <c r="C681" s="4" t="s">
        <v>840</v>
      </c>
      <c r="D681" s="20" t="s">
        <v>522</v>
      </c>
      <c r="E681" s="20">
        <v>1</v>
      </c>
      <c r="F681" s="36">
        <v>1</v>
      </c>
      <c r="G681" s="36"/>
      <c r="H681" s="38">
        <v>0</v>
      </c>
      <c r="I681" s="35">
        <f t="shared" si="41"/>
        <v>1</v>
      </c>
      <c r="J681" s="35">
        <f t="shared" si="42"/>
        <v>0</v>
      </c>
      <c r="K681" s="39"/>
      <c r="L681" s="39"/>
      <c r="M681" s="39"/>
    </row>
    <row r="682" spans="1:13" ht="30.75">
      <c r="A682" s="17" t="s">
        <v>818</v>
      </c>
      <c r="B682" s="4" t="s">
        <v>820</v>
      </c>
      <c r="C682" s="4" t="s">
        <v>830</v>
      </c>
      <c r="D682" s="20" t="s">
        <v>476</v>
      </c>
      <c r="E682" s="20">
        <v>7</v>
      </c>
      <c r="F682" s="36">
        <v>1</v>
      </c>
      <c r="G682" s="36"/>
      <c r="H682" s="38">
        <v>0</v>
      </c>
      <c r="I682" s="35">
        <f t="shared" si="41"/>
        <v>7</v>
      </c>
      <c r="J682" s="35">
        <f t="shared" si="42"/>
        <v>0</v>
      </c>
      <c r="K682" s="39"/>
      <c r="L682" s="39"/>
      <c r="M682" s="39"/>
    </row>
    <row r="683" spans="1:13" ht="15">
      <c r="A683" s="17" t="s">
        <v>819</v>
      </c>
      <c r="B683" s="4" t="s">
        <v>842</v>
      </c>
      <c r="C683" s="4" t="s">
        <v>831</v>
      </c>
      <c r="D683" s="20" t="s">
        <v>476</v>
      </c>
      <c r="E683" s="20">
        <v>1</v>
      </c>
      <c r="F683" s="36">
        <v>1</v>
      </c>
      <c r="G683" s="36"/>
      <c r="H683" s="38">
        <v>1</v>
      </c>
      <c r="I683" s="35">
        <f t="shared" si="41"/>
        <v>1</v>
      </c>
      <c r="J683" s="35">
        <f t="shared" si="42"/>
        <v>1</v>
      </c>
      <c r="K683" s="39"/>
      <c r="L683" s="39"/>
      <c r="M683" s="39"/>
    </row>
    <row r="684" spans="1:13" ht="15">
      <c r="A684" s="17" t="s">
        <v>821</v>
      </c>
      <c r="B684" s="4" t="s">
        <v>843</v>
      </c>
      <c r="C684" s="4" t="s">
        <v>832</v>
      </c>
      <c r="D684" s="20" t="s">
        <v>476</v>
      </c>
      <c r="E684" s="20">
        <v>1</v>
      </c>
      <c r="F684" s="36">
        <v>1</v>
      </c>
      <c r="G684" s="36"/>
      <c r="H684" s="38">
        <v>1</v>
      </c>
      <c r="I684" s="35">
        <f t="shared" si="41"/>
        <v>1</v>
      </c>
      <c r="J684" s="35">
        <f t="shared" si="42"/>
        <v>1</v>
      </c>
      <c r="K684" s="39"/>
      <c r="L684" s="39"/>
      <c r="M684" s="39"/>
    </row>
    <row r="685" spans="1:13" ht="15">
      <c r="A685" s="17" t="s">
        <v>822</v>
      </c>
      <c r="B685" s="4" t="s">
        <v>844</v>
      </c>
      <c r="C685" s="91" t="s">
        <v>823</v>
      </c>
      <c r="D685" s="92" t="s">
        <v>476</v>
      </c>
      <c r="E685" s="92">
        <v>0</v>
      </c>
      <c r="F685" s="36">
        <v>0</v>
      </c>
      <c r="G685" s="36"/>
      <c r="H685" s="38">
        <v>1</v>
      </c>
      <c r="I685" s="35">
        <f t="shared" si="41"/>
        <v>0</v>
      </c>
      <c r="J685" s="35">
        <f t="shared" si="42"/>
        <v>0</v>
      </c>
      <c r="K685" s="39"/>
      <c r="L685" s="39"/>
      <c r="M685" s="39"/>
    </row>
    <row r="686" spans="1:13" ht="15">
      <c r="A686" s="17" t="s">
        <v>824</v>
      </c>
      <c r="B686" s="4"/>
      <c r="C686" s="4" t="s">
        <v>833</v>
      </c>
      <c r="D686" s="20" t="s">
        <v>476</v>
      </c>
      <c r="E686" s="20">
        <v>1</v>
      </c>
      <c r="F686" s="36">
        <v>1</v>
      </c>
      <c r="G686" s="36"/>
      <c r="H686" s="38">
        <v>1</v>
      </c>
      <c r="I686" s="35">
        <f t="shared" si="41"/>
        <v>1</v>
      </c>
      <c r="J686" s="35">
        <f t="shared" si="42"/>
        <v>1</v>
      </c>
      <c r="K686" s="39"/>
      <c r="L686" s="39"/>
      <c r="M686" s="39"/>
    </row>
    <row r="687" spans="1:13" ht="15">
      <c r="A687" s="17" t="s">
        <v>825</v>
      </c>
      <c r="B687" s="4" t="s">
        <v>845</v>
      </c>
      <c r="C687" s="4" t="s">
        <v>834</v>
      </c>
      <c r="D687" s="20" t="s">
        <v>476</v>
      </c>
      <c r="E687" s="20">
        <v>1</v>
      </c>
      <c r="F687" s="36">
        <v>1</v>
      </c>
      <c r="G687" s="36"/>
      <c r="H687" s="38">
        <v>1</v>
      </c>
      <c r="I687" s="35">
        <f t="shared" si="41"/>
        <v>1</v>
      </c>
      <c r="J687" s="35">
        <f t="shared" si="42"/>
        <v>1</v>
      </c>
      <c r="K687" s="39"/>
      <c r="L687" s="39"/>
      <c r="M687" s="39"/>
    </row>
    <row r="688" spans="1:13" ht="30.75">
      <c r="A688" s="17" t="s">
        <v>826</v>
      </c>
      <c r="B688" s="4" t="s">
        <v>846</v>
      </c>
      <c r="C688" s="4" t="s">
        <v>841</v>
      </c>
      <c r="D688" s="20" t="s">
        <v>522</v>
      </c>
      <c r="E688" s="20">
        <v>2</v>
      </c>
      <c r="F688" s="36">
        <v>1</v>
      </c>
      <c r="G688" s="36"/>
      <c r="H688" s="38">
        <v>0</v>
      </c>
      <c r="I688" s="35">
        <f t="shared" si="41"/>
        <v>2</v>
      </c>
      <c r="J688" s="35">
        <f t="shared" si="42"/>
        <v>0</v>
      </c>
      <c r="K688" s="39"/>
      <c r="L688" s="39"/>
      <c r="M688" s="39"/>
    </row>
    <row r="689" spans="1:13" ht="15">
      <c r="A689" s="17" t="s">
        <v>836</v>
      </c>
      <c r="B689" s="4" t="s">
        <v>839</v>
      </c>
      <c r="C689" s="4" t="s">
        <v>829</v>
      </c>
      <c r="D689" s="20" t="s">
        <v>476</v>
      </c>
      <c r="E689" s="20">
        <v>2</v>
      </c>
      <c r="F689" s="36">
        <v>1</v>
      </c>
      <c r="G689" s="36"/>
      <c r="H689" s="38">
        <v>0</v>
      </c>
      <c r="I689" s="35">
        <f t="shared" si="41"/>
        <v>2</v>
      </c>
      <c r="J689" s="35">
        <f t="shared" si="42"/>
        <v>0</v>
      </c>
      <c r="K689" s="39"/>
      <c r="L689" s="39"/>
      <c r="M689" s="39"/>
    </row>
    <row r="690" spans="1:13" ht="15">
      <c r="A690" s="17"/>
      <c r="B690" s="4" t="s">
        <v>847</v>
      </c>
      <c r="C690" s="6" t="s">
        <v>862</v>
      </c>
      <c r="D690" s="20"/>
      <c r="E690" s="20"/>
      <c r="F690" s="36"/>
      <c r="G690" s="36"/>
      <c r="H690" s="38"/>
      <c r="I690" s="35">
        <f t="shared" si="41"/>
        <v>0</v>
      </c>
      <c r="J690" s="35">
        <f t="shared" si="42"/>
        <v>0</v>
      </c>
      <c r="K690" s="39"/>
      <c r="L690" s="39"/>
      <c r="M690" s="39"/>
    </row>
    <row r="691" spans="1:13" ht="30.75">
      <c r="A691" s="17" t="s">
        <v>853</v>
      </c>
      <c r="B691" s="4"/>
      <c r="C691" s="4" t="s">
        <v>858</v>
      </c>
      <c r="D691" s="20" t="s">
        <v>476</v>
      </c>
      <c r="E691" s="20">
        <v>2</v>
      </c>
      <c r="F691" s="36">
        <v>2</v>
      </c>
      <c r="G691" s="36"/>
      <c r="H691" s="38">
        <v>2</v>
      </c>
      <c r="I691" s="35">
        <f t="shared" si="41"/>
        <v>4</v>
      </c>
      <c r="J691" s="35">
        <f t="shared" si="42"/>
        <v>4</v>
      </c>
      <c r="K691" s="39"/>
      <c r="L691" s="39"/>
      <c r="M691" s="39"/>
    </row>
    <row r="692" spans="1:13" ht="15">
      <c r="A692" s="17" t="s">
        <v>853</v>
      </c>
      <c r="B692" s="4" t="s">
        <v>856</v>
      </c>
      <c r="C692" s="4" t="s">
        <v>864</v>
      </c>
      <c r="D692" s="20" t="s">
        <v>535</v>
      </c>
      <c r="E692" s="20">
        <v>4</v>
      </c>
      <c r="F692" s="36">
        <v>2</v>
      </c>
      <c r="G692" s="36"/>
      <c r="H692" s="38">
        <v>2</v>
      </c>
      <c r="I692" s="35">
        <f t="shared" si="41"/>
        <v>8</v>
      </c>
      <c r="J692" s="35">
        <f t="shared" si="42"/>
        <v>8</v>
      </c>
      <c r="K692" s="39"/>
      <c r="L692" s="39"/>
      <c r="M692" s="39"/>
    </row>
    <row r="693" spans="1:13" ht="15">
      <c r="A693" s="17" t="s">
        <v>854</v>
      </c>
      <c r="B693" s="4" t="s">
        <v>865</v>
      </c>
      <c r="C693" s="4" t="s">
        <v>861</v>
      </c>
      <c r="D693" s="20" t="s">
        <v>476</v>
      </c>
      <c r="E693" s="20">
        <v>2</v>
      </c>
      <c r="F693" s="36">
        <v>2</v>
      </c>
      <c r="G693" s="36"/>
      <c r="H693" s="38">
        <v>2</v>
      </c>
      <c r="I693" s="35">
        <f t="shared" si="41"/>
        <v>4</v>
      </c>
      <c r="J693" s="35">
        <f t="shared" si="42"/>
        <v>4</v>
      </c>
      <c r="K693" s="39"/>
      <c r="L693" s="39"/>
      <c r="M693" s="39"/>
    </row>
    <row r="694" spans="1:13" ht="15">
      <c r="A694" s="17"/>
      <c r="B694" s="4" t="s">
        <v>857</v>
      </c>
      <c r="C694" s="4" t="s">
        <v>868</v>
      </c>
      <c r="D694" s="20" t="s">
        <v>535</v>
      </c>
      <c r="E694" s="20">
        <v>2</v>
      </c>
      <c r="F694" s="36">
        <v>2</v>
      </c>
      <c r="G694" s="36"/>
      <c r="H694" s="38">
        <v>0</v>
      </c>
      <c r="I694" s="35">
        <f t="shared" si="41"/>
        <v>4</v>
      </c>
      <c r="J694" s="35">
        <f t="shared" si="42"/>
        <v>0</v>
      </c>
      <c r="K694" s="39"/>
      <c r="L694" s="39"/>
      <c r="M694" s="39"/>
    </row>
    <row r="695" spans="1:13" ht="15">
      <c r="A695" s="17" t="s">
        <v>855</v>
      </c>
      <c r="B695" s="4" t="s">
        <v>866</v>
      </c>
      <c r="C695" s="4" t="s">
        <v>860</v>
      </c>
      <c r="D695" s="20" t="s">
        <v>476</v>
      </c>
      <c r="E695" s="20">
        <v>1</v>
      </c>
      <c r="F695" s="36">
        <v>2</v>
      </c>
      <c r="G695" s="36"/>
      <c r="H695" s="38">
        <v>2</v>
      </c>
      <c r="I695" s="35">
        <f t="shared" si="41"/>
        <v>2</v>
      </c>
      <c r="J695" s="35">
        <f t="shared" si="42"/>
        <v>2</v>
      </c>
      <c r="K695" s="39"/>
      <c r="L695" s="39"/>
      <c r="M695" s="39"/>
    </row>
    <row r="696" spans="1:13" ht="15">
      <c r="A696" s="17"/>
      <c r="B696" s="4" t="s">
        <v>859</v>
      </c>
      <c r="C696" s="4" t="s">
        <v>869</v>
      </c>
      <c r="D696" s="20" t="s">
        <v>476</v>
      </c>
      <c r="E696" s="20">
        <v>1</v>
      </c>
      <c r="F696" s="36">
        <v>2</v>
      </c>
      <c r="G696" s="36"/>
      <c r="H696" s="38">
        <v>0</v>
      </c>
      <c r="I696" s="35">
        <f t="shared" si="41"/>
        <v>2</v>
      </c>
      <c r="J696" s="35">
        <f t="shared" si="42"/>
        <v>0</v>
      </c>
      <c r="K696" s="39"/>
      <c r="L696" s="39"/>
      <c r="M696" s="39"/>
    </row>
    <row r="697" spans="1:13" ht="15">
      <c r="A697" s="17"/>
      <c r="B697" s="4" t="s">
        <v>867</v>
      </c>
      <c r="C697" s="4"/>
      <c r="D697" s="20"/>
      <c r="E697" s="20">
        <f>SUM(E650:E696)</f>
        <v>97</v>
      </c>
      <c r="F697" s="36"/>
      <c r="G697" s="36"/>
      <c r="H697" s="38"/>
      <c r="I697" s="35">
        <f>SUM(I670:I696)</f>
        <v>49</v>
      </c>
      <c r="J697" s="35">
        <f>SUM(J670:J696)</f>
        <v>33</v>
      </c>
      <c r="K697" s="35">
        <v>49</v>
      </c>
      <c r="L697" s="35">
        <v>33</v>
      </c>
      <c r="M697" s="39"/>
    </row>
    <row r="698" spans="1:13" ht="15">
      <c r="A698" s="17"/>
      <c r="B698" s="4"/>
      <c r="C698" s="4"/>
      <c r="D698" s="20"/>
      <c r="E698" s="20"/>
      <c r="F698" s="36"/>
      <c r="G698" s="36"/>
      <c r="H698" s="38"/>
      <c r="I698" s="31"/>
      <c r="J698" s="34"/>
      <c r="K698" s="39"/>
      <c r="L698" s="39"/>
      <c r="M698" s="39"/>
    </row>
    <row r="699" spans="1:13" ht="15">
      <c r="A699" s="17"/>
      <c r="B699" s="4"/>
      <c r="C699" s="4"/>
      <c r="D699" s="20"/>
      <c r="E699" s="20"/>
      <c r="F699" s="36"/>
      <c r="G699" s="36"/>
      <c r="H699" s="38"/>
      <c r="I699" s="31"/>
      <c r="J699" s="34"/>
      <c r="K699" s="39"/>
      <c r="L699" s="39"/>
      <c r="M699" s="39"/>
    </row>
    <row r="700" spans="1:13" ht="15">
      <c r="A700" s="17"/>
      <c r="B700" s="4"/>
      <c r="C700" s="4"/>
      <c r="D700" s="20"/>
      <c r="E700" s="20"/>
      <c r="F700" s="36"/>
      <c r="G700" s="36"/>
      <c r="H700" s="38"/>
      <c r="I700" s="31"/>
      <c r="J700" s="34"/>
      <c r="K700" s="39"/>
      <c r="L700" s="39"/>
      <c r="M700" s="39"/>
    </row>
    <row r="701" spans="1:13" ht="15">
      <c r="A701" s="17"/>
      <c r="B701" s="4"/>
      <c r="C701" s="4"/>
      <c r="D701" s="20"/>
      <c r="E701" s="20"/>
      <c r="F701" s="36"/>
      <c r="G701" s="36"/>
      <c r="H701" s="38"/>
      <c r="I701" s="31"/>
      <c r="J701" s="34"/>
      <c r="K701" s="39"/>
      <c r="L701" s="39"/>
      <c r="M701" s="39"/>
    </row>
    <row r="702" spans="1:13" ht="15">
      <c r="A702" s="17"/>
      <c r="B702" s="4"/>
      <c r="C702" s="6" t="s">
        <v>676</v>
      </c>
      <c r="D702" s="40">
        <f>543*I20+543*13</f>
        <v>7059</v>
      </c>
      <c r="E702" s="20"/>
      <c r="F702" s="17"/>
      <c r="G702" s="17"/>
      <c r="H702" s="17"/>
      <c r="I702" s="17"/>
      <c r="J702" s="17"/>
      <c r="K702" s="17"/>
      <c r="L702" s="17"/>
      <c r="M702" s="17"/>
    </row>
    <row r="703" spans="1:13" ht="15">
      <c r="A703" s="17"/>
      <c r="B703" s="30"/>
      <c r="C703" s="4" t="s">
        <v>684</v>
      </c>
      <c r="D703" s="20">
        <v>0</v>
      </c>
      <c r="E703" s="20"/>
      <c r="F703" s="17"/>
      <c r="G703" s="17"/>
      <c r="H703" s="17"/>
      <c r="I703" s="17"/>
      <c r="J703" s="17"/>
      <c r="K703" s="17"/>
      <c r="L703" s="17"/>
      <c r="M703" s="17"/>
    </row>
    <row r="704" spans="1:13" ht="15">
      <c r="A704" s="17"/>
      <c r="B704" s="6"/>
      <c r="C704" s="6" t="s">
        <v>636</v>
      </c>
      <c r="D704" s="41">
        <f>D702*D703</f>
        <v>0</v>
      </c>
      <c r="E704" s="20"/>
      <c r="F704" s="17"/>
      <c r="G704" s="42"/>
      <c r="H704" s="42"/>
      <c r="I704" s="42"/>
      <c r="J704" s="42"/>
      <c r="K704" s="42"/>
      <c r="L704" s="42"/>
      <c r="M704" s="42"/>
    </row>
    <row r="705" spans="1:13" ht="15">
      <c r="A705" s="17"/>
      <c r="B705" s="6"/>
      <c r="C705" s="4" t="s">
        <v>637</v>
      </c>
      <c r="D705" s="20">
        <f>0.23*D704</f>
        <v>0</v>
      </c>
      <c r="E705" s="20"/>
      <c r="F705" s="17"/>
      <c r="G705" s="42"/>
      <c r="H705" s="42"/>
      <c r="I705" s="42"/>
      <c r="J705" s="42"/>
      <c r="K705" s="42"/>
      <c r="L705" s="42"/>
      <c r="M705" s="42"/>
    </row>
    <row r="706" spans="1:13" ht="15">
      <c r="A706" s="17"/>
      <c r="B706" s="18"/>
      <c r="C706" s="6" t="s">
        <v>638</v>
      </c>
      <c r="D706" s="43">
        <f>D704+D705</f>
        <v>0</v>
      </c>
      <c r="E706" s="20"/>
      <c r="F706" s="17"/>
      <c r="G706" s="42"/>
      <c r="H706" s="42"/>
      <c r="I706" s="42"/>
      <c r="J706" s="42"/>
      <c r="K706" s="42"/>
      <c r="L706" s="42"/>
      <c r="M706" s="42"/>
    </row>
    <row r="707" spans="1:13" ht="15">
      <c r="A707" s="17"/>
      <c r="B707" s="4"/>
      <c r="C707" s="6"/>
      <c r="D707" s="20"/>
      <c r="E707" s="20"/>
      <c r="F707" s="17"/>
      <c r="G707" s="42"/>
      <c r="H707" s="42"/>
      <c r="I707" s="42"/>
      <c r="J707" s="42"/>
      <c r="K707" s="42"/>
      <c r="L707" s="42"/>
      <c r="M707" s="42"/>
    </row>
    <row r="708" spans="1:13" ht="15">
      <c r="A708" s="17"/>
      <c r="B708" s="18"/>
      <c r="C708" s="6" t="s">
        <v>838</v>
      </c>
      <c r="D708" s="43">
        <f>(D706/12)*15</f>
        <v>0</v>
      </c>
      <c r="E708" s="20"/>
      <c r="F708" s="17"/>
      <c r="G708" s="42"/>
      <c r="H708" s="42"/>
      <c r="I708" s="42"/>
      <c r="J708" s="42"/>
      <c r="K708" s="42"/>
      <c r="L708" s="42"/>
      <c r="M708" s="42"/>
    </row>
    <row r="709" spans="2:3" ht="15">
      <c r="B709" s="4"/>
      <c r="C709" s="6"/>
    </row>
  </sheetData>
  <sheetProtection/>
  <mergeCells count="5">
    <mergeCell ref="F121:G121"/>
    <mergeCell ref="A1:B1"/>
    <mergeCell ref="H1:M1"/>
    <mergeCell ref="C2:I2"/>
    <mergeCell ref="C3:F3"/>
  </mergeCells>
  <printOptions gridLines="1"/>
  <pageMargins left="0.3937007874015748" right="0.31496062992125984" top="0.5511811023622047" bottom="0.5511811023622047" header="0.31496062992125984" footer="0.31496062992125984"/>
  <pageSetup blackAndWhite="1" horizontalDpi="600" verticalDpi="600" orientation="landscape" paperSize="9" scale="75" r:id="rId3"/>
  <headerFooter alignWithMargins="0">
    <oddHeader>&amp;CStrona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73" t="s">
        <v>714</v>
      </c>
      <c r="C1" s="74"/>
      <c r="D1" s="79"/>
      <c r="E1" s="79"/>
    </row>
    <row r="2" spans="2:5" ht="12.75">
      <c r="B2" s="73" t="s">
        <v>715</v>
      </c>
      <c r="C2" s="74"/>
      <c r="D2" s="79"/>
      <c r="E2" s="79"/>
    </row>
    <row r="3" spans="2:5" ht="12.75">
      <c r="B3" s="75"/>
      <c r="C3" s="75"/>
      <c r="D3" s="80"/>
      <c r="E3" s="80"/>
    </row>
    <row r="4" spans="2:5" ht="52.5">
      <c r="B4" s="76" t="s">
        <v>716</v>
      </c>
      <c r="C4" s="75"/>
      <c r="D4" s="80"/>
      <c r="E4" s="80"/>
    </row>
    <row r="5" spans="2:5" ht="12.75">
      <c r="B5" s="75"/>
      <c r="C5" s="75"/>
      <c r="D5" s="80"/>
      <c r="E5" s="80"/>
    </row>
    <row r="6" spans="2:5" ht="26.25">
      <c r="B6" s="73" t="s">
        <v>717</v>
      </c>
      <c r="C6" s="74"/>
      <c r="D6" s="79"/>
      <c r="E6" s="81" t="s">
        <v>718</v>
      </c>
    </row>
    <row r="7" spans="2:5" ht="13.5" thickBot="1">
      <c r="B7" s="75"/>
      <c r="C7" s="75"/>
      <c r="D7" s="80"/>
      <c r="E7" s="80"/>
    </row>
    <row r="8" spans="2:5" ht="39.75" thickBot="1">
      <c r="B8" s="77" t="s">
        <v>719</v>
      </c>
      <c r="C8" s="78"/>
      <c r="D8" s="82"/>
      <c r="E8" s="83">
        <v>6</v>
      </c>
    </row>
    <row r="9" spans="2:5" ht="12.75">
      <c r="B9" s="75"/>
      <c r="C9" s="75"/>
      <c r="D9" s="80"/>
      <c r="E9" s="80"/>
    </row>
    <row r="10" spans="2:5" ht="12.75">
      <c r="B10" s="75"/>
      <c r="C10" s="75"/>
      <c r="D10" s="80"/>
      <c r="E1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Asia</cp:lastModifiedBy>
  <cp:lastPrinted>2016-12-30T08:34:19Z</cp:lastPrinted>
  <dcterms:created xsi:type="dcterms:W3CDTF">2008-01-17T10:44:22Z</dcterms:created>
  <dcterms:modified xsi:type="dcterms:W3CDTF">2017-01-16T10:23:47Z</dcterms:modified>
  <cp:category/>
  <cp:version/>
  <cp:contentType/>
  <cp:contentStatus/>
</cp:coreProperties>
</file>